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ardor\Desktop\01. Commerciale Non Aviation\01 Gare commerciali\01 GARE\01 Gare Terminal A\Lotto 11\"/>
    </mc:Choice>
  </mc:AlternateContent>
  <bookViews>
    <workbookView xWindow="0" yWindow="0" windowWidth="23040" windowHeight="9372" activeTab="3"/>
  </bookViews>
  <sheets>
    <sheet name="Contabilità Regolatoria" sheetId="17" r:id="rId1"/>
    <sheet name="Tutti i livelli B&amp;N" sheetId="16" r:id="rId2"/>
    <sheet name="Codifiche" sheetId="14" r:id="rId3"/>
    <sheet name="Riepilogo Pivot" sheetId="13" r:id="rId4"/>
  </sheets>
  <definedNames>
    <definedName name="_xlnm._FilterDatabase" localSheetId="2">Codifiche!$B$1:$E$59</definedName>
    <definedName name="_xlnm._FilterDatabase" localSheetId="0" hidden="1">'Contabilità Regolatoria'!$A$1:$K$624</definedName>
    <definedName name="_xlnm._FilterDatabase" localSheetId="1" hidden="1">'Tutti i livelli B&amp;N'!$A$1:$K$568</definedName>
    <definedName name="_xlnm.Print_Area" localSheetId="2">Codifiche!$A$1:$E$62</definedName>
    <definedName name="_xlnm.Print_Area" localSheetId="0">'Contabilità Regolatoria'!$A$1:$I$595</definedName>
    <definedName name="_xlnm.Print_Area" localSheetId="3">'Riepilogo Pivot'!$53:$58</definedName>
    <definedName name="_xlnm.Print_Area" localSheetId="1">'Tutti i livelli B&amp;N'!$A$1:$I$590</definedName>
    <definedName name="_xlnm.Print_Titles" localSheetId="0">'Contabilità Regolatoria'!$1:$1</definedName>
    <definedName name="_xlnm.Print_Titles" localSheetId="3">'Riepilogo Pivot'!$1:$15</definedName>
    <definedName name="_xlnm.Print_Titles" localSheetId="1">'Tutti i livelli B&amp;N'!$1:$1</definedName>
  </definedNames>
  <calcPr calcId="152511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2" i="13" l="1"/>
  <c r="Q5" i="13" l="1"/>
  <c r="O62" i="13" l="1"/>
  <c r="O61" i="13"/>
  <c r="O60" i="13"/>
  <c r="O59" i="13"/>
  <c r="O50" i="13"/>
  <c r="S58" i="13" l="1"/>
  <c r="S68" i="13" l="1"/>
  <c r="S40" i="13" l="1"/>
  <c r="S39" i="13"/>
  <c r="O46" i="13"/>
  <c r="O43" i="13"/>
  <c r="O69" i="13"/>
  <c r="O68" i="13"/>
  <c r="P68" i="13" s="1"/>
  <c r="O42" i="13"/>
  <c r="O102" i="13" l="1"/>
  <c r="P43" i="13" s="1"/>
  <c r="Q43" i="13" s="1"/>
  <c r="O101" i="13"/>
  <c r="O100" i="13"/>
  <c r="O99" i="13"/>
  <c r="O98" i="13"/>
  <c r="O97" i="13"/>
  <c r="O96" i="13"/>
  <c r="O95" i="13"/>
  <c r="O94" i="13"/>
  <c r="P94" i="13" s="1"/>
  <c r="Q94" i="13" s="1"/>
  <c r="O93" i="13"/>
  <c r="O92" i="13"/>
  <c r="O91" i="13"/>
  <c r="O90" i="13"/>
  <c r="P90" i="13" s="1"/>
  <c r="Q90" i="13" s="1"/>
  <c r="O89" i="13"/>
  <c r="O88" i="13"/>
  <c r="O87" i="13"/>
  <c r="O86" i="13"/>
  <c r="P86" i="13" s="1"/>
  <c r="Q86" i="13" s="1"/>
  <c r="O85" i="13"/>
  <c r="O84" i="13"/>
  <c r="O83" i="13"/>
  <c r="O82" i="13"/>
  <c r="P82" i="13" s="1"/>
  <c r="O81" i="13"/>
  <c r="O80" i="13"/>
  <c r="O79" i="13"/>
  <c r="O78" i="13"/>
  <c r="P78" i="13" s="1"/>
  <c r="Q78" i="13" s="1"/>
  <c r="O77" i="13"/>
  <c r="O76" i="13"/>
  <c r="O75" i="13"/>
  <c r="O74" i="13"/>
  <c r="P74" i="13" s="1"/>
  <c r="Q74" i="13" s="1"/>
  <c r="O73" i="13"/>
  <c r="O72" i="13"/>
  <c r="O71" i="13"/>
  <c r="O70" i="13"/>
  <c r="P70" i="13" s="1"/>
  <c r="O67" i="13"/>
  <c r="O66" i="13"/>
  <c r="O65" i="13"/>
  <c r="O64" i="13"/>
  <c r="P64" i="13" s="1"/>
  <c r="Q64" i="13" s="1"/>
  <c r="O63" i="13"/>
  <c r="P60" i="13"/>
  <c r="Q60" i="13" s="1"/>
  <c r="O58" i="13"/>
  <c r="O57" i="13"/>
  <c r="O56" i="13"/>
  <c r="P56" i="13" s="1"/>
  <c r="Q56" i="13" s="1"/>
  <c r="O55" i="13"/>
  <c r="O54" i="13"/>
  <c r="O53" i="13"/>
  <c r="O52" i="13"/>
  <c r="P52" i="13" s="1"/>
  <c r="Q52" i="13" s="1"/>
  <c r="O51" i="13"/>
  <c r="O49" i="13"/>
  <c r="O48" i="13"/>
  <c r="P48" i="13" s="1"/>
  <c r="Q48" i="13" s="1"/>
  <c r="O47" i="13"/>
  <c r="P47" i="13" s="1"/>
  <c r="Q47" i="13" s="1"/>
  <c r="O45" i="13"/>
  <c r="O44" i="13"/>
  <c r="O41" i="13"/>
  <c r="P41" i="13" s="1"/>
  <c r="Q41" i="13" s="1"/>
  <c r="O40" i="13"/>
  <c r="O39" i="13"/>
  <c r="O38" i="13"/>
  <c r="O37" i="13"/>
  <c r="P37" i="13" s="1"/>
  <c r="Q37" i="13" s="1"/>
  <c r="O36" i="13"/>
  <c r="O35" i="13"/>
  <c r="O34" i="13"/>
  <c r="O33" i="13"/>
  <c r="P33" i="13" s="1"/>
  <c r="Q33" i="13" s="1"/>
  <c r="O32" i="13"/>
  <c r="O31" i="13"/>
  <c r="O30" i="13"/>
  <c r="O29" i="13"/>
  <c r="P29" i="13" s="1"/>
  <c r="Q29" i="13" s="1"/>
  <c r="O28" i="13"/>
  <c r="O27" i="13"/>
  <c r="O26" i="13"/>
  <c r="O25" i="13"/>
  <c r="P25" i="13" s="1"/>
  <c r="Q25" i="13" s="1"/>
  <c r="O24" i="13"/>
  <c r="Q101" i="13"/>
  <c r="Q97" i="13"/>
  <c r="Q92" i="13"/>
  <c r="Q82" i="13"/>
  <c r="Q70" i="13"/>
  <c r="Q35" i="13"/>
  <c r="S102" i="13"/>
  <c r="R4" i="13" s="1"/>
  <c r="S4" i="13" s="1"/>
  <c r="S3" i="13" s="1"/>
  <c r="P102" i="13"/>
  <c r="P98" i="13" l="1"/>
  <c r="Q98" i="13" s="1"/>
  <c r="P53" i="13"/>
  <c r="Q53" i="13" s="1"/>
  <c r="P61" i="13"/>
  <c r="Q61" i="13" s="1"/>
  <c r="P24" i="13"/>
  <c r="Q24" i="13" s="1"/>
  <c r="P28" i="13"/>
  <c r="Q28" i="13" s="1"/>
  <c r="P32" i="13"/>
  <c r="Q32" i="13" s="1"/>
  <c r="P36" i="13"/>
  <c r="Q36" i="13" s="1"/>
  <c r="P40" i="13"/>
  <c r="Q40" i="13" s="1"/>
  <c r="P51" i="13"/>
  <c r="Q51" i="13" s="1"/>
  <c r="P55" i="13"/>
  <c r="Q55" i="13" s="1"/>
  <c r="P59" i="13"/>
  <c r="Q59" i="13" s="1"/>
  <c r="P63" i="13"/>
  <c r="Q63" i="13" s="1"/>
  <c r="P67" i="13"/>
  <c r="Q67" i="13" s="1"/>
  <c r="P73" i="13"/>
  <c r="Q73" i="13" s="1"/>
  <c r="P77" i="13"/>
  <c r="Q77" i="13" s="1"/>
  <c r="P81" i="13"/>
  <c r="Q81" i="13" s="1"/>
  <c r="P85" i="13"/>
  <c r="Q85" i="13" s="1"/>
  <c r="P89" i="13"/>
  <c r="Q89" i="13" s="1"/>
  <c r="P93" i="13"/>
  <c r="Q93" i="13" s="1"/>
  <c r="P44" i="13"/>
  <c r="Q44" i="13" s="1"/>
  <c r="P49" i="13"/>
  <c r="Q49" i="13" s="1"/>
  <c r="P57" i="13"/>
  <c r="Q57" i="13" s="1"/>
  <c r="P65" i="13"/>
  <c r="Q65" i="13" s="1"/>
  <c r="P27" i="13"/>
  <c r="Q27" i="13" s="1"/>
  <c r="P31" i="13"/>
  <c r="Q31" i="13" s="1"/>
  <c r="P35" i="13"/>
  <c r="P45" i="13"/>
  <c r="Q45" i="13" s="1"/>
  <c r="P97" i="13"/>
  <c r="P101" i="13"/>
  <c r="P69" i="13"/>
  <c r="Q69" i="13" s="1"/>
  <c r="P100" i="13"/>
  <c r="Q100" i="13" s="1"/>
  <c r="P96" i="13"/>
  <c r="Q96" i="13" s="1"/>
  <c r="P92" i="13"/>
  <c r="P88" i="13"/>
  <c r="Q88" i="13" s="1"/>
  <c r="P84" i="13"/>
  <c r="Q84" i="13" s="1"/>
  <c r="P80" i="13"/>
  <c r="Q80" i="13" s="1"/>
  <c r="P76" i="13"/>
  <c r="Q76" i="13" s="1"/>
  <c r="P72" i="13"/>
  <c r="Q72" i="13" s="1"/>
  <c r="Q68" i="13"/>
  <c r="P99" i="13"/>
  <c r="Q99" i="13" s="1"/>
  <c r="P95" i="13"/>
  <c r="Q95" i="13" s="1"/>
  <c r="P91" i="13"/>
  <c r="Q91" i="13" s="1"/>
  <c r="P87" i="13"/>
  <c r="Q87" i="13" s="1"/>
  <c r="P83" i="13"/>
  <c r="Q83" i="13" s="1"/>
  <c r="P79" i="13"/>
  <c r="Q79" i="13" s="1"/>
  <c r="P75" i="13"/>
  <c r="Q75" i="13" s="1"/>
  <c r="P71" i="13"/>
  <c r="Q71" i="13" s="1"/>
  <c r="P66" i="13"/>
  <c r="Q66" i="13" s="1"/>
  <c r="P62" i="13"/>
  <c r="Q62" i="13" s="1"/>
  <c r="P58" i="13"/>
  <c r="Q58" i="13" s="1"/>
  <c r="P54" i="13"/>
  <c r="Q54" i="13" s="1"/>
  <c r="P50" i="13"/>
  <c r="Q50" i="13" s="1"/>
  <c r="P46" i="13"/>
  <c r="Q46" i="13" s="1"/>
  <c r="P42" i="13"/>
  <c r="Q42" i="13" s="1"/>
  <c r="P38" i="13"/>
  <c r="Q38" i="13" s="1"/>
  <c r="P34" i="13"/>
  <c r="Q34" i="13" s="1"/>
  <c r="P30" i="13"/>
  <c r="Q30" i="13" s="1"/>
  <c r="P26" i="13"/>
  <c r="Q26" i="13" s="1"/>
  <c r="P39" i="13"/>
  <c r="Q39" i="13" s="1"/>
  <c r="U98" i="13"/>
  <c r="U97" i="13"/>
  <c r="U96" i="13"/>
  <c r="U95" i="13"/>
  <c r="U94" i="13"/>
  <c r="U93" i="13"/>
  <c r="U92" i="13"/>
  <c r="U91" i="13"/>
  <c r="U89" i="13"/>
  <c r="U86" i="13"/>
  <c r="U85" i="13"/>
  <c r="U81" i="13"/>
  <c r="U80" i="13"/>
  <c r="U79" i="13"/>
  <c r="U78" i="13"/>
  <c r="U77" i="13"/>
  <c r="U76" i="13"/>
  <c r="U75" i="13"/>
  <c r="U74" i="13"/>
  <c r="U71" i="13"/>
  <c r="U70" i="13"/>
  <c r="F2" i="17"/>
  <c r="G2" i="17"/>
  <c r="F3" i="17"/>
  <c r="G3" i="17"/>
  <c r="F4" i="17"/>
  <c r="G4" i="17"/>
  <c r="F5" i="17"/>
  <c r="G5" i="17"/>
  <c r="F6" i="17"/>
  <c r="G6" i="17"/>
  <c r="F7" i="17"/>
  <c r="G7" i="17"/>
  <c r="F8" i="17"/>
  <c r="G8" i="17"/>
  <c r="F9" i="17"/>
  <c r="G9" i="17"/>
  <c r="F10" i="17"/>
  <c r="G10" i="17"/>
  <c r="F11" i="17"/>
  <c r="G11" i="17"/>
  <c r="F12" i="17"/>
  <c r="G12" i="17"/>
  <c r="F13" i="17"/>
  <c r="G13" i="17"/>
  <c r="F14" i="17"/>
  <c r="G14" i="17"/>
  <c r="F15" i="17"/>
  <c r="G15" i="17"/>
  <c r="F16" i="17"/>
  <c r="G16" i="17"/>
  <c r="F17" i="17"/>
  <c r="G17" i="17"/>
  <c r="F18" i="17"/>
  <c r="G18" i="17"/>
  <c r="F19" i="17"/>
  <c r="G19" i="17"/>
  <c r="F20" i="17"/>
  <c r="G20" i="17"/>
  <c r="F21" i="17"/>
  <c r="G21" i="17"/>
  <c r="F22" i="17"/>
  <c r="G22" i="17"/>
  <c r="F23" i="17"/>
  <c r="G23" i="17"/>
  <c r="F24" i="17"/>
  <c r="G24" i="17"/>
  <c r="F25" i="17"/>
  <c r="G25" i="17"/>
  <c r="F26" i="17"/>
  <c r="G26" i="17"/>
  <c r="F27" i="17"/>
  <c r="G27" i="17"/>
  <c r="F28" i="17"/>
  <c r="G28" i="17"/>
  <c r="F29" i="17"/>
  <c r="G29" i="17"/>
  <c r="F30" i="17"/>
  <c r="G30" i="17"/>
  <c r="F31" i="17"/>
  <c r="G31" i="17"/>
  <c r="F32" i="17"/>
  <c r="G32" i="17"/>
  <c r="F33" i="17"/>
  <c r="G33" i="17"/>
  <c r="F34" i="17"/>
  <c r="G34" i="17"/>
  <c r="F35" i="17"/>
  <c r="G35" i="17"/>
  <c r="F36" i="17"/>
  <c r="G36" i="17"/>
  <c r="F37" i="17"/>
  <c r="G37" i="17"/>
  <c r="F38" i="17"/>
  <c r="G38" i="17"/>
  <c r="F39" i="17"/>
  <c r="G39" i="17"/>
  <c r="F40" i="17"/>
  <c r="G40" i="17"/>
  <c r="F41" i="17"/>
  <c r="G41" i="17"/>
  <c r="F42" i="17"/>
  <c r="G42" i="17"/>
  <c r="F44" i="17"/>
  <c r="G44" i="17"/>
  <c r="F45" i="17"/>
  <c r="G45" i="17"/>
  <c r="F46" i="17"/>
  <c r="G46" i="17"/>
  <c r="F47" i="17"/>
  <c r="G47" i="17"/>
  <c r="F48" i="17"/>
  <c r="G48" i="17"/>
  <c r="F49" i="17"/>
  <c r="G49" i="17"/>
  <c r="F50" i="17"/>
  <c r="G50" i="17"/>
  <c r="F51" i="17"/>
  <c r="G51" i="17"/>
  <c r="F52" i="17"/>
  <c r="G52" i="17"/>
  <c r="F53" i="17"/>
  <c r="G53" i="17"/>
  <c r="F54" i="17"/>
  <c r="G54" i="17"/>
  <c r="F55" i="17"/>
  <c r="G55" i="17"/>
  <c r="F56" i="17"/>
  <c r="G56" i="17"/>
  <c r="F57" i="17"/>
  <c r="G57" i="17"/>
  <c r="F58" i="17"/>
  <c r="G58" i="17"/>
  <c r="F59" i="17"/>
  <c r="G59" i="17"/>
  <c r="F60" i="17"/>
  <c r="G60" i="17"/>
  <c r="F61" i="17"/>
  <c r="G61" i="17"/>
  <c r="F62" i="17"/>
  <c r="G62" i="17"/>
  <c r="F63" i="17"/>
  <c r="G63" i="17"/>
  <c r="F64" i="17"/>
  <c r="G64" i="17"/>
  <c r="F65" i="17"/>
  <c r="G65" i="17"/>
  <c r="F67" i="17"/>
  <c r="F68" i="17"/>
  <c r="G68" i="17"/>
  <c r="F69" i="17"/>
  <c r="G69" i="17"/>
  <c r="F70" i="17"/>
  <c r="G70" i="17"/>
  <c r="F71" i="17"/>
  <c r="G71" i="17"/>
  <c r="F72" i="17"/>
  <c r="G72" i="17"/>
  <c r="F73" i="17"/>
  <c r="G73" i="17"/>
  <c r="F74" i="17"/>
  <c r="G74" i="17"/>
  <c r="F75" i="17"/>
  <c r="G75" i="17"/>
  <c r="F76" i="17"/>
  <c r="G76" i="17"/>
  <c r="F77" i="17"/>
  <c r="G77" i="17"/>
  <c r="F78" i="17"/>
  <c r="G78" i="17"/>
  <c r="F79" i="17"/>
  <c r="G79" i="17"/>
  <c r="F80" i="17"/>
  <c r="G80" i="17"/>
  <c r="F81" i="17"/>
  <c r="G81" i="17"/>
  <c r="F82" i="17"/>
  <c r="G82" i="17"/>
  <c r="F83" i="17"/>
  <c r="G83" i="17"/>
  <c r="F84" i="17"/>
  <c r="G84" i="17"/>
  <c r="F85" i="17"/>
  <c r="G85" i="17"/>
  <c r="F86" i="17"/>
  <c r="G86" i="17"/>
  <c r="F87" i="17"/>
  <c r="G87" i="17"/>
  <c r="F88" i="17"/>
  <c r="G88" i="17"/>
  <c r="F89" i="17"/>
  <c r="G89" i="17"/>
  <c r="F90" i="17"/>
  <c r="G90" i="17"/>
  <c r="F91" i="17"/>
  <c r="G91" i="17"/>
  <c r="F92" i="17"/>
  <c r="G92" i="17"/>
  <c r="F93" i="17"/>
  <c r="G93" i="17"/>
  <c r="F94" i="17"/>
  <c r="G94" i="17"/>
  <c r="F95" i="17"/>
  <c r="G95" i="17"/>
  <c r="F96" i="17"/>
  <c r="G96" i="17"/>
  <c r="F97" i="17"/>
  <c r="G97" i="17"/>
  <c r="F98" i="17"/>
  <c r="F99" i="17"/>
  <c r="G99" i="17"/>
  <c r="F100" i="17"/>
  <c r="G100" i="17"/>
  <c r="F101" i="17"/>
  <c r="G101" i="17"/>
  <c r="F102" i="17"/>
  <c r="G102" i="17"/>
  <c r="F103" i="17"/>
  <c r="G103" i="17"/>
  <c r="F104" i="17"/>
  <c r="G104" i="17"/>
  <c r="F105" i="17"/>
  <c r="G105" i="17"/>
  <c r="F106" i="17"/>
  <c r="G106" i="17"/>
  <c r="F107" i="17"/>
  <c r="G107" i="17"/>
  <c r="F108" i="17"/>
  <c r="G108" i="17"/>
  <c r="F109" i="17"/>
  <c r="G109" i="17"/>
  <c r="F110" i="17"/>
  <c r="G110" i="17"/>
  <c r="F111" i="17"/>
  <c r="G111" i="17"/>
  <c r="F112" i="17"/>
  <c r="G112" i="17"/>
  <c r="F113" i="17"/>
  <c r="G113" i="17"/>
  <c r="F114" i="17"/>
  <c r="G114" i="17"/>
  <c r="F115" i="17"/>
  <c r="G115" i="17"/>
  <c r="F116" i="17"/>
  <c r="G116" i="17"/>
  <c r="F117" i="17"/>
  <c r="G117" i="17"/>
  <c r="F118" i="17"/>
  <c r="G118" i="17"/>
  <c r="F119" i="17"/>
  <c r="G119" i="17"/>
  <c r="F120" i="17"/>
  <c r="G120" i="17"/>
  <c r="F121" i="17"/>
  <c r="G121" i="17"/>
  <c r="F122" i="17"/>
  <c r="G122" i="17"/>
  <c r="F123" i="17"/>
  <c r="G123" i="17"/>
  <c r="F124" i="17"/>
  <c r="G124" i="17"/>
  <c r="F125" i="17"/>
  <c r="G125" i="17"/>
  <c r="F126" i="17"/>
  <c r="G126" i="17"/>
  <c r="F127" i="17"/>
  <c r="G127" i="17"/>
  <c r="F128" i="17"/>
  <c r="G128" i="17"/>
  <c r="F129" i="17"/>
  <c r="G129" i="17"/>
  <c r="F130" i="17"/>
  <c r="G130" i="17"/>
  <c r="F131" i="17"/>
  <c r="G131" i="17"/>
  <c r="F132" i="17"/>
  <c r="G132" i="17"/>
  <c r="F133" i="17"/>
  <c r="G133" i="17"/>
  <c r="F134" i="17"/>
  <c r="G134" i="17"/>
  <c r="F135" i="17"/>
  <c r="G135" i="17"/>
  <c r="F136" i="17"/>
  <c r="G136" i="17"/>
  <c r="F137" i="17"/>
  <c r="G137" i="17"/>
  <c r="F138" i="17"/>
  <c r="G138" i="17"/>
  <c r="F139" i="17"/>
  <c r="G139" i="17"/>
  <c r="F140" i="17"/>
  <c r="G140" i="17"/>
  <c r="F141" i="17"/>
  <c r="G141" i="17"/>
  <c r="F142" i="17"/>
  <c r="G142" i="17"/>
  <c r="F143" i="17"/>
  <c r="G143" i="17"/>
  <c r="F144" i="17"/>
  <c r="G144" i="17"/>
  <c r="F145" i="17"/>
  <c r="G145" i="17"/>
  <c r="F146" i="17"/>
  <c r="G146" i="17"/>
  <c r="F147" i="17"/>
  <c r="G147" i="17"/>
  <c r="F148" i="17"/>
  <c r="G148" i="17"/>
  <c r="F149" i="17"/>
  <c r="G149" i="17"/>
  <c r="F150" i="17"/>
  <c r="G150" i="17"/>
  <c r="F151" i="17"/>
  <c r="G151" i="17"/>
  <c r="F152" i="17"/>
  <c r="F153" i="17"/>
  <c r="G153" i="17"/>
  <c r="F154" i="17"/>
  <c r="G154" i="17"/>
  <c r="F155" i="17"/>
  <c r="G155" i="17"/>
  <c r="F156" i="17"/>
  <c r="G156" i="17"/>
  <c r="F157" i="17"/>
  <c r="G157" i="17"/>
  <c r="F158" i="17"/>
  <c r="G158" i="17"/>
  <c r="F159" i="17"/>
  <c r="G159" i="17"/>
  <c r="F160" i="17"/>
  <c r="G160" i="17"/>
  <c r="F161" i="17"/>
  <c r="G161" i="17"/>
  <c r="F162" i="17"/>
  <c r="G162" i="17"/>
  <c r="F163" i="17"/>
  <c r="G163" i="17"/>
  <c r="F164" i="17"/>
  <c r="G164" i="17"/>
  <c r="F165" i="17"/>
  <c r="G165" i="17"/>
  <c r="F166" i="17"/>
  <c r="G166" i="17"/>
  <c r="F167" i="17"/>
  <c r="G167" i="17"/>
  <c r="F168" i="17"/>
  <c r="G168" i="17"/>
  <c r="F169" i="17"/>
  <c r="G169" i="17"/>
  <c r="F170" i="17"/>
  <c r="G170" i="17"/>
  <c r="F171" i="17"/>
  <c r="G171" i="17"/>
  <c r="F172" i="17"/>
  <c r="G172" i="17"/>
  <c r="F173" i="17"/>
  <c r="G173" i="17"/>
  <c r="F174" i="17"/>
  <c r="G174" i="17"/>
  <c r="F175" i="17"/>
  <c r="G175" i="17"/>
  <c r="F176" i="17"/>
  <c r="G176" i="17"/>
  <c r="F177" i="17"/>
  <c r="G177" i="17"/>
  <c r="F178" i="17"/>
  <c r="G178" i="17"/>
  <c r="F179" i="17"/>
  <c r="G179" i="17"/>
  <c r="F180" i="17"/>
  <c r="G180" i="17"/>
  <c r="F181" i="17"/>
  <c r="G181" i="17"/>
  <c r="F182" i="17"/>
  <c r="G182" i="17"/>
  <c r="F183" i="17"/>
  <c r="G183" i="17"/>
  <c r="F184" i="17"/>
  <c r="G184" i="17"/>
  <c r="F185" i="17"/>
  <c r="G185" i="17"/>
  <c r="F186" i="17"/>
  <c r="G186" i="17"/>
  <c r="F187" i="17"/>
  <c r="G187" i="17"/>
  <c r="F188" i="17"/>
  <c r="G188" i="17"/>
  <c r="F189" i="17"/>
  <c r="G189" i="17"/>
  <c r="F190" i="17"/>
  <c r="G190" i="17"/>
  <c r="F191" i="17"/>
  <c r="G191" i="17"/>
  <c r="F192" i="17"/>
  <c r="G192" i="17"/>
  <c r="F193" i="17"/>
  <c r="G193" i="17"/>
  <c r="F194" i="17"/>
  <c r="G194" i="17"/>
  <c r="F195" i="17"/>
  <c r="G195" i="17"/>
  <c r="F196" i="17"/>
  <c r="G196" i="17"/>
  <c r="F197" i="17"/>
  <c r="G197" i="17"/>
  <c r="F198" i="17"/>
  <c r="G198" i="17"/>
  <c r="F199" i="17"/>
  <c r="G199" i="17"/>
  <c r="F200" i="17"/>
  <c r="G200" i="17"/>
  <c r="G201" i="17"/>
  <c r="F202" i="17"/>
  <c r="G202" i="17"/>
  <c r="F203" i="17"/>
  <c r="G203" i="17"/>
  <c r="F204" i="17"/>
  <c r="G204" i="17"/>
  <c r="F205" i="17"/>
  <c r="G205" i="17"/>
  <c r="F206" i="17"/>
  <c r="G206" i="17"/>
  <c r="F207" i="17"/>
  <c r="G207" i="17"/>
  <c r="F208" i="17"/>
  <c r="G208" i="17"/>
  <c r="F209" i="17"/>
  <c r="G209" i="17"/>
  <c r="F210" i="17"/>
  <c r="G210" i="17"/>
  <c r="F211" i="17"/>
  <c r="G211" i="17"/>
  <c r="F212" i="17"/>
  <c r="G212" i="17"/>
  <c r="F213" i="17"/>
  <c r="G213" i="17"/>
  <c r="F214" i="17"/>
  <c r="G214" i="17"/>
  <c r="F215" i="17"/>
  <c r="G215" i="17"/>
  <c r="F216" i="17"/>
  <c r="G216" i="17"/>
  <c r="F217" i="17"/>
  <c r="G217" i="17"/>
  <c r="F218" i="17"/>
  <c r="G218" i="17"/>
  <c r="F219" i="17"/>
  <c r="G219" i="17"/>
  <c r="F220" i="17"/>
  <c r="G220" i="17"/>
  <c r="F221" i="17"/>
  <c r="G221" i="17"/>
  <c r="G222" i="17"/>
  <c r="F223" i="17"/>
  <c r="G223" i="17"/>
  <c r="F224" i="17"/>
  <c r="G224" i="17"/>
  <c r="F225" i="17"/>
  <c r="G225" i="17"/>
  <c r="F226" i="17"/>
  <c r="G226" i="17"/>
  <c r="F227" i="17"/>
  <c r="G227" i="17"/>
  <c r="F228" i="17"/>
  <c r="G228" i="17"/>
  <c r="F229" i="17"/>
  <c r="G229" i="17"/>
  <c r="F230" i="17"/>
  <c r="G230" i="17"/>
  <c r="F231" i="17"/>
  <c r="G231" i="17"/>
  <c r="F232" i="17"/>
  <c r="G232" i="17"/>
  <c r="F233" i="17"/>
  <c r="G233" i="17"/>
  <c r="F234" i="17"/>
  <c r="G234" i="17"/>
  <c r="F235" i="17"/>
  <c r="G235" i="17"/>
  <c r="F236" i="17"/>
  <c r="G236" i="17"/>
  <c r="F237" i="17"/>
  <c r="G237" i="17"/>
  <c r="F238" i="17"/>
  <c r="G238" i="17"/>
  <c r="F239" i="17"/>
  <c r="G239" i="17"/>
  <c r="F240" i="17"/>
  <c r="G240" i="17"/>
  <c r="F241" i="17"/>
  <c r="G241" i="17"/>
  <c r="F242" i="17"/>
  <c r="G242" i="17"/>
  <c r="F243" i="17"/>
  <c r="G243" i="17"/>
  <c r="F244" i="17"/>
  <c r="G244" i="17"/>
  <c r="F245" i="17"/>
  <c r="G245" i="17"/>
  <c r="F246" i="17"/>
  <c r="G246" i="17"/>
  <c r="F247" i="17"/>
  <c r="G247" i="17"/>
  <c r="F248" i="17"/>
  <c r="G248" i="17"/>
  <c r="F249" i="17"/>
  <c r="G249" i="17"/>
  <c r="F250" i="17"/>
  <c r="G250" i="17"/>
  <c r="F251" i="17"/>
  <c r="G251" i="17"/>
  <c r="F252" i="17"/>
  <c r="G252" i="17"/>
  <c r="F253" i="17"/>
  <c r="G253" i="17"/>
  <c r="F254" i="17"/>
  <c r="G254" i="17"/>
  <c r="F255" i="17"/>
  <c r="G255" i="17"/>
  <c r="F256" i="17"/>
  <c r="G256" i="17"/>
  <c r="F257" i="17"/>
  <c r="G257" i="17"/>
  <c r="F258" i="17"/>
  <c r="G258" i="17"/>
  <c r="F259" i="17"/>
  <c r="G259" i="17"/>
  <c r="F260" i="17"/>
  <c r="G260" i="17"/>
  <c r="F261" i="17"/>
  <c r="G261" i="17"/>
  <c r="F262" i="17"/>
  <c r="G262" i="17"/>
  <c r="F263" i="17"/>
  <c r="G263" i="17"/>
  <c r="F264" i="17"/>
  <c r="G264" i="17"/>
  <c r="F265" i="17"/>
  <c r="G265" i="17"/>
  <c r="F266" i="17"/>
  <c r="G266" i="17"/>
  <c r="F267" i="17"/>
  <c r="G267" i="17"/>
  <c r="F268" i="17"/>
  <c r="G268" i="17"/>
  <c r="F269" i="17"/>
  <c r="G269" i="17"/>
  <c r="F270" i="17"/>
  <c r="G270" i="17"/>
  <c r="F271" i="17"/>
  <c r="G271" i="17"/>
  <c r="F272" i="17"/>
  <c r="G272" i="17"/>
  <c r="F273" i="17"/>
  <c r="G273" i="17"/>
  <c r="F274" i="17"/>
  <c r="G274" i="17"/>
  <c r="F275" i="17"/>
  <c r="G275" i="17"/>
  <c r="F276" i="17"/>
  <c r="G276" i="17"/>
  <c r="F277" i="17"/>
  <c r="G277" i="17"/>
  <c r="F278" i="17"/>
  <c r="G278" i="17"/>
  <c r="F279" i="17"/>
  <c r="G279" i="17"/>
  <c r="F280" i="17"/>
  <c r="G280" i="17"/>
  <c r="F281" i="17"/>
  <c r="G281" i="17"/>
  <c r="F282" i="17"/>
  <c r="G282" i="17"/>
  <c r="F283" i="17"/>
  <c r="G283" i="17"/>
  <c r="F284" i="17"/>
  <c r="G284" i="17"/>
  <c r="F285" i="17"/>
  <c r="G285" i="17"/>
  <c r="F286" i="17"/>
  <c r="G286" i="17"/>
  <c r="F287" i="17"/>
  <c r="G287" i="17"/>
  <c r="F288" i="17"/>
  <c r="G288" i="17"/>
  <c r="F289" i="17"/>
  <c r="G289" i="17"/>
  <c r="F290" i="17"/>
  <c r="G290" i="17"/>
  <c r="F291" i="17"/>
  <c r="G291" i="17"/>
  <c r="F292" i="17"/>
  <c r="G292" i="17"/>
  <c r="F293" i="17"/>
  <c r="G293" i="17"/>
  <c r="F294" i="17"/>
  <c r="G294" i="17"/>
  <c r="F295" i="17"/>
  <c r="G295" i="17"/>
  <c r="F296" i="17"/>
  <c r="G296" i="17"/>
  <c r="F297" i="17"/>
  <c r="G297" i="17"/>
  <c r="F298" i="17"/>
  <c r="G298" i="17"/>
  <c r="F299" i="17"/>
  <c r="G299" i="17"/>
  <c r="F300" i="17"/>
  <c r="G300" i="17"/>
  <c r="F301" i="17"/>
  <c r="G301" i="17"/>
  <c r="F302" i="17"/>
  <c r="G302" i="17"/>
  <c r="F303" i="17"/>
  <c r="G303" i="17"/>
  <c r="F304" i="17"/>
  <c r="G304" i="17"/>
  <c r="F305" i="17"/>
  <c r="G305" i="17"/>
  <c r="F306" i="17"/>
  <c r="G306" i="17"/>
  <c r="F307" i="17"/>
  <c r="G307" i="17"/>
  <c r="F308" i="17"/>
  <c r="G308" i="17"/>
  <c r="F309" i="17"/>
  <c r="G309" i="17"/>
  <c r="F310" i="17"/>
  <c r="G310" i="17"/>
  <c r="F311" i="17"/>
  <c r="G311" i="17"/>
  <c r="F312" i="17"/>
  <c r="G312" i="17"/>
  <c r="F313" i="17"/>
  <c r="G313" i="17"/>
  <c r="F314" i="17"/>
  <c r="G314" i="17"/>
  <c r="F315" i="17"/>
  <c r="G315" i="17"/>
  <c r="F316" i="17"/>
  <c r="G316" i="17"/>
  <c r="F317" i="17"/>
  <c r="G317" i="17"/>
  <c r="F318" i="17"/>
  <c r="G318" i="17"/>
  <c r="F319" i="17"/>
  <c r="G319" i="17"/>
  <c r="F320" i="17"/>
  <c r="G320" i="17"/>
  <c r="F321" i="17"/>
  <c r="G321" i="17"/>
  <c r="F322" i="17"/>
  <c r="G322" i="17"/>
  <c r="F323" i="17"/>
  <c r="G323" i="17"/>
  <c r="F324" i="17"/>
  <c r="G324" i="17"/>
  <c r="F325" i="17"/>
  <c r="G325" i="17"/>
  <c r="F326" i="17"/>
  <c r="G326" i="17"/>
  <c r="F327" i="17"/>
  <c r="F328" i="17"/>
  <c r="G328" i="17"/>
  <c r="F329" i="17"/>
  <c r="G329" i="17"/>
  <c r="F330" i="17"/>
  <c r="G330" i="17"/>
  <c r="F331" i="17"/>
  <c r="G331" i="17"/>
  <c r="F332" i="17"/>
  <c r="G332" i="17"/>
  <c r="F333" i="17"/>
  <c r="G333" i="17"/>
  <c r="F334" i="17"/>
  <c r="G334" i="17"/>
  <c r="F335" i="17"/>
  <c r="G335" i="17"/>
  <c r="F336" i="17"/>
  <c r="G336" i="17"/>
  <c r="F337" i="17"/>
  <c r="G337" i="17"/>
  <c r="F338" i="17"/>
  <c r="G338" i="17"/>
  <c r="F339" i="17"/>
  <c r="G339" i="17"/>
  <c r="F340" i="17"/>
  <c r="G340" i="17"/>
  <c r="F341" i="17"/>
  <c r="G341" i="17"/>
  <c r="F342" i="17"/>
  <c r="G342" i="17"/>
  <c r="F343" i="17"/>
  <c r="G343" i="17"/>
  <c r="F344" i="17"/>
  <c r="G344" i="17"/>
  <c r="F345" i="17"/>
  <c r="G345" i="17"/>
  <c r="F346" i="17"/>
  <c r="G346" i="17"/>
  <c r="F347" i="17"/>
  <c r="G347" i="17"/>
  <c r="F348" i="17"/>
  <c r="G348" i="17"/>
  <c r="F349" i="17"/>
  <c r="G349" i="17"/>
  <c r="F350" i="17"/>
  <c r="G350" i="17"/>
  <c r="F351" i="17"/>
  <c r="G351" i="17"/>
  <c r="F352" i="17"/>
  <c r="G352" i="17"/>
  <c r="F353" i="17"/>
  <c r="G353" i="17"/>
  <c r="F354" i="17"/>
  <c r="G354" i="17"/>
  <c r="F355" i="17"/>
  <c r="G355" i="17"/>
  <c r="F356" i="17"/>
  <c r="G356" i="17"/>
  <c r="F357" i="17"/>
  <c r="G357" i="17"/>
  <c r="F358" i="17"/>
  <c r="G358" i="17"/>
  <c r="F359" i="17"/>
  <c r="G359" i="17"/>
  <c r="F360" i="17"/>
  <c r="G360" i="17"/>
  <c r="F361" i="17"/>
  <c r="G361" i="17"/>
  <c r="F362" i="17"/>
  <c r="G362" i="17"/>
  <c r="F363" i="17"/>
  <c r="G363" i="17"/>
  <c r="F364" i="17"/>
  <c r="G364" i="17"/>
  <c r="F365" i="17"/>
  <c r="G365" i="17"/>
  <c r="F366" i="17"/>
  <c r="G366" i="17"/>
  <c r="F367" i="17"/>
  <c r="G367" i="17"/>
  <c r="F368" i="17"/>
  <c r="G368" i="17"/>
  <c r="F369" i="17"/>
  <c r="G369" i="17"/>
  <c r="F370" i="17"/>
  <c r="G370" i="17"/>
  <c r="F371" i="17"/>
  <c r="G371" i="17"/>
  <c r="F372" i="17"/>
  <c r="G372" i="17"/>
  <c r="F373" i="17"/>
  <c r="G373" i="17"/>
  <c r="F374" i="17"/>
  <c r="G374" i="17"/>
  <c r="F375" i="17"/>
  <c r="G375" i="17"/>
  <c r="F376" i="17"/>
  <c r="G376" i="17"/>
  <c r="F377" i="17"/>
  <c r="G377" i="17"/>
  <c r="F378" i="17"/>
  <c r="G378" i="17"/>
  <c r="F379" i="17"/>
  <c r="G379" i="17"/>
  <c r="F380" i="17"/>
  <c r="G380" i="17"/>
  <c r="F381" i="17"/>
  <c r="G381" i="17"/>
  <c r="F382" i="17"/>
  <c r="G382" i="17"/>
  <c r="F383" i="17"/>
  <c r="G383" i="17"/>
  <c r="F384" i="17"/>
  <c r="G384" i="17"/>
  <c r="F385" i="17"/>
  <c r="G385" i="17"/>
  <c r="F386" i="17"/>
  <c r="G386" i="17"/>
  <c r="F387" i="17"/>
  <c r="G387" i="17"/>
  <c r="F388" i="17"/>
  <c r="G388" i="17"/>
  <c r="F389" i="17"/>
  <c r="G389" i="17"/>
  <c r="F390" i="17"/>
  <c r="G390" i="17"/>
  <c r="F391" i="17"/>
  <c r="G391" i="17"/>
  <c r="F392" i="17"/>
  <c r="G392" i="17"/>
  <c r="F393" i="17"/>
  <c r="G393" i="17"/>
  <c r="F394" i="17"/>
  <c r="G394" i="17"/>
  <c r="F395" i="17"/>
  <c r="G395" i="17"/>
  <c r="F396" i="17"/>
  <c r="G396" i="17"/>
  <c r="F397" i="17"/>
  <c r="G397" i="17"/>
  <c r="F398" i="17"/>
  <c r="G398" i="17"/>
  <c r="F399" i="17"/>
  <c r="F400" i="17"/>
  <c r="G400" i="17"/>
  <c r="F401" i="17"/>
  <c r="G401" i="17"/>
  <c r="F402" i="17"/>
  <c r="G402" i="17"/>
  <c r="F403" i="17"/>
  <c r="G403" i="17"/>
  <c r="F404" i="17"/>
  <c r="G404" i="17"/>
  <c r="F405" i="17"/>
  <c r="G405" i="17"/>
  <c r="F406" i="17"/>
  <c r="G406" i="17"/>
  <c r="F407" i="17"/>
  <c r="G407" i="17"/>
  <c r="F408" i="17"/>
  <c r="G408" i="17"/>
  <c r="F409" i="17"/>
  <c r="G409" i="17"/>
  <c r="F410" i="17"/>
  <c r="G410" i="17"/>
  <c r="F411" i="17"/>
  <c r="G411" i="17"/>
  <c r="F412" i="17"/>
  <c r="G412" i="17"/>
  <c r="F413" i="17"/>
  <c r="G413" i="17"/>
  <c r="F414" i="17"/>
  <c r="G414" i="17"/>
  <c r="F415" i="17"/>
  <c r="G415" i="17"/>
  <c r="F416" i="17"/>
  <c r="G416" i="17"/>
  <c r="F417" i="17"/>
  <c r="G417" i="17"/>
  <c r="F418" i="17"/>
  <c r="G418" i="17"/>
  <c r="F419" i="17"/>
  <c r="G419" i="17"/>
  <c r="F420" i="17"/>
  <c r="G420" i="17"/>
  <c r="F421" i="17"/>
  <c r="G421" i="17"/>
  <c r="F422" i="17"/>
  <c r="G422" i="17"/>
  <c r="F423" i="17"/>
  <c r="G423" i="17"/>
  <c r="F424" i="17"/>
  <c r="G424" i="17"/>
  <c r="F425" i="17"/>
  <c r="G425" i="17"/>
  <c r="F426" i="17"/>
  <c r="G426" i="17"/>
  <c r="F427" i="17"/>
  <c r="G427" i="17"/>
  <c r="F428" i="17"/>
  <c r="G428" i="17"/>
  <c r="F429" i="17"/>
  <c r="G429" i="17"/>
  <c r="F430" i="17"/>
  <c r="G430" i="17"/>
  <c r="F431" i="17"/>
  <c r="G431" i="17"/>
  <c r="F432" i="17"/>
  <c r="G432" i="17"/>
  <c r="F433" i="17"/>
  <c r="G433" i="17"/>
  <c r="F434" i="17"/>
  <c r="G434" i="17"/>
  <c r="F435" i="17"/>
  <c r="F436" i="17"/>
  <c r="G436" i="17"/>
  <c r="F437" i="17"/>
  <c r="G437" i="17"/>
  <c r="F438" i="17"/>
  <c r="G438" i="17"/>
  <c r="F439" i="17"/>
  <c r="G439" i="17"/>
  <c r="F440" i="17"/>
  <c r="G440" i="17"/>
  <c r="F441" i="17"/>
  <c r="G441" i="17"/>
  <c r="F442" i="17"/>
  <c r="G442" i="17"/>
  <c r="F443" i="17"/>
  <c r="G443" i="17"/>
  <c r="F444" i="17"/>
  <c r="G444" i="17"/>
  <c r="F445" i="17"/>
  <c r="G445" i="17"/>
  <c r="F446" i="17"/>
  <c r="G446" i="17"/>
  <c r="F447" i="17"/>
  <c r="G447" i="17"/>
  <c r="F448" i="17"/>
  <c r="G448" i="17"/>
  <c r="F449" i="17"/>
  <c r="G449" i="17"/>
  <c r="F450" i="17"/>
  <c r="G450" i="17"/>
  <c r="F451" i="17"/>
  <c r="G451" i="17"/>
  <c r="F452" i="17"/>
  <c r="G452" i="17"/>
  <c r="F453" i="17"/>
  <c r="G453" i="17"/>
  <c r="F454" i="17"/>
  <c r="G454" i="17"/>
  <c r="F455" i="17"/>
  <c r="G455" i="17"/>
  <c r="F456" i="17"/>
  <c r="G456" i="17"/>
  <c r="F457" i="17"/>
  <c r="G457" i="17"/>
  <c r="F458" i="17"/>
  <c r="G458" i="17"/>
  <c r="F459" i="17"/>
  <c r="G459" i="17"/>
  <c r="F460" i="17"/>
  <c r="G460" i="17"/>
  <c r="F461" i="17"/>
  <c r="G461" i="17"/>
  <c r="F462" i="17"/>
  <c r="G462" i="17"/>
  <c r="F463" i="17"/>
  <c r="G463" i="17"/>
  <c r="F464" i="17"/>
  <c r="G464" i="17"/>
  <c r="F465" i="17"/>
  <c r="G465" i="17"/>
  <c r="F466" i="17"/>
  <c r="G466" i="17"/>
  <c r="F467" i="17"/>
  <c r="G467" i="17"/>
  <c r="F468" i="17"/>
  <c r="G468" i="17"/>
  <c r="F469" i="17"/>
  <c r="G469" i="17"/>
  <c r="F470" i="17"/>
  <c r="G470" i="17"/>
  <c r="F471" i="17"/>
  <c r="G471" i="17"/>
  <c r="F472" i="17"/>
  <c r="G472" i="17"/>
  <c r="F473" i="17"/>
  <c r="G473" i="17"/>
  <c r="F474" i="17"/>
  <c r="G474" i="17"/>
  <c r="F475" i="17"/>
  <c r="G475" i="17"/>
  <c r="F476" i="17"/>
  <c r="G476" i="17"/>
  <c r="F477" i="17"/>
  <c r="G477" i="17"/>
  <c r="F478" i="17"/>
  <c r="G478" i="17"/>
  <c r="F479" i="17"/>
  <c r="G479" i="17"/>
  <c r="F480" i="17"/>
  <c r="G480" i="17"/>
  <c r="F481" i="17"/>
  <c r="G481" i="17"/>
  <c r="F482" i="17"/>
  <c r="G482" i="17"/>
  <c r="F483" i="17"/>
  <c r="G483" i="17"/>
  <c r="F484" i="17"/>
  <c r="G484" i="17"/>
  <c r="F485" i="17"/>
  <c r="G485" i="17"/>
  <c r="F486" i="17"/>
  <c r="G486" i="17"/>
  <c r="F487" i="17"/>
  <c r="G487" i="17"/>
  <c r="F488" i="17"/>
  <c r="G488" i="17"/>
  <c r="F489" i="17"/>
  <c r="G489" i="17"/>
  <c r="F490" i="17"/>
  <c r="G490" i="17"/>
  <c r="F491" i="17"/>
  <c r="G491" i="17"/>
  <c r="F492" i="17"/>
  <c r="G492" i="17"/>
  <c r="F493" i="17"/>
  <c r="G493" i="17"/>
  <c r="F494" i="17"/>
  <c r="G494" i="17"/>
  <c r="F495" i="17"/>
  <c r="G495" i="17"/>
  <c r="F496" i="17"/>
  <c r="G496" i="17"/>
  <c r="F497" i="17"/>
  <c r="G497" i="17"/>
  <c r="F498" i="17"/>
  <c r="G498" i="17"/>
  <c r="F499" i="17"/>
  <c r="G499" i="17"/>
  <c r="F500" i="17"/>
  <c r="G500" i="17"/>
  <c r="F501" i="17"/>
  <c r="G501" i="17"/>
  <c r="F502" i="17"/>
  <c r="G502" i="17"/>
  <c r="F503" i="17"/>
  <c r="G503" i="17"/>
  <c r="F504" i="17"/>
  <c r="G504" i="17"/>
  <c r="F505" i="17"/>
  <c r="G505" i="17"/>
  <c r="F506" i="17"/>
  <c r="G506" i="17"/>
  <c r="F507" i="17"/>
  <c r="G507" i="17"/>
  <c r="F508" i="17"/>
  <c r="G508" i="17"/>
  <c r="F509" i="17"/>
  <c r="G509" i="17"/>
  <c r="F510" i="17"/>
  <c r="G510" i="17"/>
  <c r="F511" i="17"/>
  <c r="G511" i="17"/>
  <c r="F512" i="17"/>
  <c r="G512" i="17"/>
  <c r="F513" i="17"/>
  <c r="G513" i="17"/>
  <c r="F514" i="17"/>
  <c r="G514" i="17"/>
  <c r="F515" i="17"/>
  <c r="G515" i="17"/>
  <c r="F516" i="17"/>
  <c r="G516" i="17"/>
  <c r="F517" i="17"/>
  <c r="G517" i="17"/>
  <c r="F518" i="17"/>
  <c r="G518" i="17"/>
  <c r="F519" i="17"/>
  <c r="G519" i="17"/>
  <c r="F520" i="17"/>
  <c r="G520" i="17"/>
  <c r="F521" i="17"/>
  <c r="G521" i="17"/>
  <c r="F522" i="17"/>
  <c r="G522" i="17"/>
  <c r="F523" i="17"/>
  <c r="G523" i="17"/>
  <c r="F524" i="17"/>
  <c r="G524" i="17"/>
  <c r="F525" i="17"/>
  <c r="G525" i="17"/>
  <c r="F526" i="17"/>
  <c r="G526" i="17"/>
  <c r="F527" i="17"/>
  <c r="G527" i="17"/>
  <c r="F528" i="17"/>
  <c r="G528" i="17"/>
  <c r="F529" i="17"/>
  <c r="G529" i="17"/>
  <c r="F530" i="17"/>
  <c r="G530" i="17"/>
  <c r="F531" i="17"/>
  <c r="G531" i="17"/>
  <c r="F532" i="17"/>
  <c r="G532" i="17"/>
  <c r="F533" i="17"/>
  <c r="G533" i="17"/>
  <c r="F534" i="17"/>
  <c r="G534" i="17"/>
  <c r="F535" i="17"/>
  <c r="G535" i="17"/>
  <c r="F536" i="17"/>
  <c r="G536" i="17"/>
  <c r="F537" i="17"/>
  <c r="G537" i="17"/>
  <c r="F538" i="17"/>
  <c r="G538" i="17"/>
  <c r="F539" i="17"/>
  <c r="G539" i="17"/>
  <c r="F540" i="17"/>
  <c r="G540" i="17"/>
  <c r="F541" i="17"/>
  <c r="G541" i="17"/>
  <c r="F542" i="17"/>
  <c r="G542" i="17"/>
  <c r="F543" i="17"/>
  <c r="G543" i="17"/>
  <c r="F544" i="17"/>
  <c r="G544" i="17"/>
  <c r="F545" i="17"/>
  <c r="G545" i="17"/>
  <c r="F546" i="17"/>
  <c r="G546" i="17"/>
  <c r="F547" i="17"/>
  <c r="G547" i="17"/>
  <c r="F548" i="17"/>
  <c r="G548" i="17"/>
  <c r="F549" i="17"/>
  <c r="G549" i="17"/>
  <c r="F550" i="17"/>
  <c r="G550" i="17"/>
  <c r="F551" i="17"/>
  <c r="G551" i="17"/>
  <c r="F552" i="17"/>
  <c r="G552" i="17"/>
  <c r="Q102" i="13" l="1"/>
  <c r="Q12" i="13" l="1"/>
  <c r="Q11" i="13"/>
  <c r="Q9" i="13"/>
  <c r="F6" i="13" l="1"/>
  <c r="Q3" i="13"/>
  <c r="Q10" i="13" s="1"/>
  <c r="Q13" i="13" s="1"/>
  <c r="R68" i="13" l="1"/>
  <c r="R7" i="13"/>
  <c r="T14" i="13" s="1"/>
  <c r="T83" i="13" s="1"/>
  <c r="R84" i="13"/>
  <c r="U84" i="13" s="1"/>
  <c r="R90" i="13"/>
  <c r="U90" i="13" s="1"/>
  <c r="R69" i="13"/>
  <c r="U69" i="13" s="1"/>
  <c r="R43" i="13"/>
  <c r="R67" i="13"/>
  <c r="R47" i="13"/>
  <c r="R51" i="13"/>
  <c r="R65" i="13"/>
  <c r="R46" i="13"/>
  <c r="R39" i="13"/>
  <c r="R62" i="13"/>
  <c r="R48" i="13"/>
  <c r="R38" i="13"/>
  <c r="R55" i="13"/>
  <c r="R49" i="13"/>
  <c r="R61" i="13"/>
  <c r="R50" i="13"/>
  <c r="R66" i="13"/>
  <c r="R54" i="13"/>
  <c r="R40" i="13"/>
  <c r="R58" i="13"/>
  <c r="R53" i="13"/>
  <c r="R57" i="13"/>
  <c r="R60" i="13"/>
  <c r="R42" i="13"/>
  <c r="R56" i="13"/>
  <c r="R59" i="13"/>
  <c r="R41" i="13"/>
  <c r="R63" i="13"/>
  <c r="R52" i="13"/>
  <c r="G597" i="17"/>
  <c r="F597" i="17"/>
  <c r="T73" i="13" l="1"/>
  <c r="U73" i="13" s="1"/>
  <c r="U104" i="13" s="1"/>
  <c r="U83" i="13"/>
  <c r="T38" i="13"/>
  <c r="T19" i="13"/>
  <c r="U19" i="13" s="1"/>
  <c r="R102" i="13"/>
  <c r="T61" i="13"/>
  <c r="U61" i="13" s="1"/>
  <c r="T54" i="13"/>
  <c r="U54" i="13" s="1"/>
  <c r="T49" i="13"/>
  <c r="U49" i="13" s="1"/>
  <c r="T41" i="13"/>
  <c r="U41" i="13" s="1"/>
  <c r="T87" i="13"/>
  <c r="U87" i="13" s="1"/>
  <c r="U82" i="13"/>
  <c r="T68" i="13"/>
  <c r="U68" i="13" s="1"/>
  <c r="T66" i="13"/>
  <c r="U66" i="13" s="1"/>
  <c r="T60" i="13"/>
  <c r="U60" i="13" s="1"/>
  <c r="T48" i="13"/>
  <c r="U48" i="13" s="1"/>
  <c r="T64" i="13"/>
  <c r="U64" i="13" s="1"/>
  <c r="T59" i="13"/>
  <c r="U59" i="13" s="1"/>
  <c r="T56" i="13"/>
  <c r="U56" i="13" s="1"/>
  <c r="T46" i="13"/>
  <c r="U46" i="13" s="1"/>
  <c r="T44" i="13"/>
  <c r="U44" i="13" s="1"/>
  <c r="T42" i="13"/>
  <c r="U42" i="13" s="1"/>
  <c r="T62" i="13"/>
  <c r="U62" i="13" s="1"/>
  <c r="T55" i="13"/>
  <c r="U55" i="13" s="1"/>
  <c r="T51" i="13"/>
  <c r="U51" i="13" s="1"/>
  <c r="T50" i="13"/>
  <c r="U50" i="13" s="1"/>
  <c r="T16" i="13"/>
  <c r="U16" i="13" s="1"/>
  <c r="T88" i="13"/>
  <c r="U88" i="13" s="1"/>
  <c r="T67" i="13"/>
  <c r="U67" i="13" s="1"/>
  <c r="T57" i="13"/>
  <c r="U57" i="13" s="1"/>
  <c r="T53" i="13"/>
  <c r="U53" i="13" s="1"/>
  <c r="U72" i="13"/>
  <c r="T65" i="13"/>
  <c r="U65" i="13" s="1"/>
  <c r="T63" i="13"/>
  <c r="U63" i="13" s="1"/>
  <c r="T52" i="13"/>
  <c r="U52" i="13" s="1"/>
  <c r="T47" i="13"/>
  <c r="U47" i="13" s="1"/>
  <c r="T45" i="13"/>
  <c r="U45" i="13" s="1"/>
  <c r="T43" i="13"/>
  <c r="U43" i="13" s="1"/>
  <c r="T18" i="13"/>
  <c r="U18" i="13" s="1"/>
  <c r="T39" i="13"/>
  <c r="U39" i="13" s="1"/>
  <c r="T40" i="13"/>
  <c r="U40" i="13" s="1"/>
  <c r="T58" i="13"/>
  <c r="U58" i="13" s="1"/>
  <c r="T17" i="13"/>
  <c r="U17" i="13" s="1"/>
  <c r="F553" i="17"/>
  <c r="G553" i="17"/>
  <c r="F554" i="17"/>
  <c r="G554" i="17"/>
  <c r="F555" i="17"/>
  <c r="G555" i="17"/>
  <c r="F556" i="17"/>
  <c r="G556" i="17"/>
  <c r="F557" i="17"/>
  <c r="G557" i="17"/>
  <c r="F558" i="17"/>
  <c r="G558" i="17"/>
  <c r="F559" i="17"/>
  <c r="G559" i="17"/>
  <c r="F560" i="17"/>
  <c r="G560" i="17"/>
  <c r="F561" i="17"/>
  <c r="G561" i="17"/>
  <c r="F562" i="17"/>
  <c r="G562" i="17"/>
  <c r="F563" i="17"/>
  <c r="G563" i="17"/>
  <c r="F564" i="17"/>
  <c r="G564" i="17"/>
  <c r="F565" i="17"/>
  <c r="G565" i="17"/>
  <c r="F566" i="17"/>
  <c r="G566" i="17"/>
  <c r="F567" i="17"/>
  <c r="G567" i="17"/>
  <c r="F568" i="17"/>
  <c r="G568" i="17"/>
  <c r="F569" i="17"/>
  <c r="G569" i="17"/>
  <c r="F570" i="17"/>
  <c r="G570" i="17"/>
  <c r="F571" i="17"/>
  <c r="G571" i="17"/>
  <c r="F572" i="17"/>
  <c r="G572" i="17"/>
  <c r="F573" i="17"/>
  <c r="G573" i="17"/>
  <c r="F574" i="17"/>
  <c r="G574" i="17"/>
  <c r="F575" i="17"/>
  <c r="G575" i="17"/>
  <c r="F576" i="17"/>
  <c r="G576" i="17"/>
  <c r="F577" i="17"/>
  <c r="G577" i="17"/>
  <c r="F578" i="17"/>
  <c r="G578" i="17"/>
  <c r="F579" i="17"/>
  <c r="G579" i="17"/>
  <c r="T102" i="13" l="1"/>
  <c r="U38" i="13"/>
  <c r="U102" i="13" s="1"/>
  <c r="U103" i="13" s="1"/>
  <c r="F624" i="17"/>
  <c r="F623" i="17"/>
  <c r="G624" i="17" l="1"/>
  <c r="G623" i="17"/>
  <c r="G622" i="17"/>
  <c r="G589" i="17"/>
  <c r="G588" i="17"/>
  <c r="F589" i="17"/>
  <c r="F588" i="17"/>
  <c r="G587" i="17"/>
  <c r="G586" i="17"/>
  <c r="F587" i="17"/>
  <c r="F586" i="17"/>
  <c r="G621" i="17" l="1"/>
  <c r="F621" i="17"/>
  <c r="G610" i="17"/>
  <c r="F622" i="17" l="1"/>
  <c r="G617" i="17"/>
  <c r="F617" i="17"/>
  <c r="G616" i="17"/>
  <c r="F616" i="17"/>
  <c r="G615" i="17"/>
  <c r="F615" i="17"/>
  <c r="G614" i="17"/>
  <c r="F614" i="17"/>
  <c r="G613" i="17"/>
  <c r="F613" i="17"/>
  <c r="G612" i="17"/>
  <c r="F612" i="17"/>
  <c r="G611" i="17"/>
  <c r="F611" i="17"/>
  <c r="F610" i="17"/>
  <c r="G609" i="17"/>
  <c r="F609" i="17"/>
  <c r="G608" i="17"/>
  <c r="F608" i="17"/>
  <c r="G607" i="17"/>
  <c r="F607" i="17"/>
  <c r="G606" i="17"/>
  <c r="F606" i="17"/>
  <c r="G605" i="17"/>
  <c r="F605" i="17"/>
  <c r="G604" i="17"/>
  <c r="F604" i="17"/>
  <c r="G603" i="17"/>
  <c r="F603" i="17"/>
  <c r="G602" i="17"/>
  <c r="F602" i="17"/>
  <c r="G601" i="17"/>
  <c r="F601" i="17"/>
  <c r="G600" i="17"/>
  <c r="F600" i="17"/>
  <c r="G599" i="17"/>
  <c r="F599" i="17"/>
  <c r="G598" i="17"/>
  <c r="F598" i="17"/>
  <c r="G596" i="17"/>
  <c r="F596" i="17"/>
  <c r="G595" i="17"/>
  <c r="F595" i="17"/>
  <c r="G594" i="17"/>
  <c r="F594" i="17"/>
  <c r="G593" i="17"/>
  <c r="F593" i="17"/>
  <c r="G592" i="17"/>
  <c r="F592" i="17"/>
  <c r="G591" i="17"/>
  <c r="F591" i="17"/>
  <c r="G590" i="17"/>
  <c r="F590" i="17"/>
  <c r="G585" i="17"/>
  <c r="F585" i="17"/>
  <c r="G584" i="17"/>
  <c r="F584" i="17"/>
  <c r="G583" i="17"/>
  <c r="F583" i="17"/>
  <c r="G582" i="17"/>
  <c r="F582" i="17"/>
  <c r="G581" i="17"/>
  <c r="F581" i="17"/>
  <c r="G580" i="17"/>
  <c r="F580" i="17"/>
  <c r="G130" i="16" l="1"/>
  <c r="F130" i="16"/>
  <c r="G590" i="16" l="1"/>
  <c r="F590" i="16"/>
  <c r="G589" i="16"/>
  <c r="F589" i="16"/>
  <c r="G588" i="16"/>
  <c r="F588" i="16"/>
  <c r="G587" i="16"/>
  <c r="F587" i="16"/>
  <c r="G586" i="16"/>
  <c r="F586" i="16"/>
  <c r="G585" i="16"/>
  <c r="F585" i="16"/>
  <c r="G584" i="16"/>
  <c r="F584" i="16"/>
  <c r="G583" i="16"/>
  <c r="F583" i="16"/>
  <c r="G582" i="16"/>
  <c r="F582" i="16"/>
  <c r="G581" i="16"/>
  <c r="F581" i="16"/>
  <c r="G580" i="16"/>
  <c r="F580" i="16"/>
  <c r="G579" i="16"/>
  <c r="F579" i="16"/>
  <c r="G578" i="16"/>
  <c r="F578" i="16"/>
  <c r="G577" i="16"/>
  <c r="F577" i="16"/>
  <c r="G576" i="16"/>
  <c r="F576" i="16"/>
  <c r="G575" i="16"/>
  <c r="F575" i="16"/>
  <c r="G574" i="16"/>
  <c r="F574" i="16"/>
  <c r="G573" i="16"/>
  <c r="F573" i="16"/>
  <c r="G572" i="16"/>
  <c r="F572" i="16"/>
  <c r="G571" i="16"/>
  <c r="F571" i="16"/>
  <c r="G570" i="16"/>
  <c r="F570" i="16"/>
  <c r="G569" i="16"/>
  <c r="F569" i="16"/>
  <c r="G568" i="16"/>
  <c r="F568" i="16"/>
  <c r="G567" i="16"/>
  <c r="F567" i="16"/>
  <c r="G566" i="16"/>
  <c r="F566" i="16"/>
  <c r="G565" i="16"/>
  <c r="F565" i="16"/>
  <c r="G564" i="16"/>
  <c r="F564" i="16"/>
  <c r="G563" i="16"/>
  <c r="F563" i="16"/>
  <c r="G562" i="16"/>
  <c r="F562" i="16"/>
  <c r="G561" i="16"/>
  <c r="F561" i="16"/>
  <c r="G560" i="16"/>
  <c r="F560" i="16"/>
  <c r="G559" i="16"/>
  <c r="F559" i="16"/>
  <c r="G558" i="16"/>
  <c r="F558" i="16"/>
  <c r="G557" i="16"/>
  <c r="F557" i="16"/>
  <c r="G556" i="16"/>
  <c r="F556" i="16"/>
  <c r="G555" i="16"/>
  <c r="F555" i="16"/>
  <c r="G554" i="16"/>
  <c r="F554" i="16"/>
  <c r="G553" i="16"/>
  <c r="F553" i="16"/>
  <c r="G552" i="16"/>
  <c r="F552" i="16"/>
  <c r="G551" i="16"/>
  <c r="F551" i="16"/>
  <c r="G550" i="16"/>
  <c r="F550" i="16"/>
  <c r="G549" i="16"/>
  <c r="F549" i="16"/>
  <c r="G548" i="16"/>
  <c r="F548" i="16"/>
  <c r="G547" i="16"/>
  <c r="F547" i="16"/>
  <c r="G546" i="16"/>
  <c r="F546" i="16"/>
  <c r="G545" i="16"/>
  <c r="F545" i="16"/>
  <c r="G544" i="16"/>
  <c r="F544" i="16"/>
  <c r="G543" i="16"/>
  <c r="F543" i="16"/>
  <c r="G542" i="16"/>
  <c r="F542" i="16"/>
  <c r="G541" i="16"/>
  <c r="F541" i="16"/>
  <c r="G540" i="16"/>
  <c r="F540" i="16"/>
  <c r="G539" i="16"/>
  <c r="F539" i="16"/>
  <c r="G538" i="16"/>
  <c r="F538" i="16"/>
  <c r="G537" i="16"/>
  <c r="F537" i="16"/>
  <c r="G536" i="16"/>
  <c r="F536" i="16"/>
  <c r="G535" i="16"/>
  <c r="F535" i="16"/>
  <c r="G534" i="16"/>
  <c r="F534" i="16"/>
  <c r="G533" i="16"/>
  <c r="F533" i="16"/>
  <c r="G532" i="16"/>
  <c r="F532" i="16"/>
  <c r="G531" i="16"/>
  <c r="F531" i="16"/>
  <c r="G530" i="16"/>
  <c r="F530" i="16"/>
  <c r="G529" i="16"/>
  <c r="F529" i="16"/>
  <c r="G528" i="16"/>
  <c r="F528" i="16"/>
  <c r="G527" i="16"/>
  <c r="F527" i="16"/>
  <c r="G526" i="16"/>
  <c r="F526" i="16"/>
  <c r="G525" i="16"/>
  <c r="F525" i="16"/>
  <c r="G524" i="16"/>
  <c r="F524" i="16"/>
  <c r="G523" i="16"/>
  <c r="F523" i="16"/>
  <c r="G522" i="16"/>
  <c r="F522" i="16"/>
  <c r="G521" i="16"/>
  <c r="F521" i="16"/>
  <c r="G520" i="16"/>
  <c r="F520" i="16"/>
  <c r="G519" i="16"/>
  <c r="F519" i="16"/>
  <c r="G518" i="16"/>
  <c r="F518" i="16"/>
  <c r="G517" i="16"/>
  <c r="F517" i="16"/>
  <c r="G516" i="16"/>
  <c r="F516" i="16"/>
  <c r="G515" i="16"/>
  <c r="F515" i="16"/>
  <c r="G514" i="16"/>
  <c r="F514" i="16"/>
  <c r="G513" i="16"/>
  <c r="F513" i="16"/>
  <c r="G512" i="16"/>
  <c r="F512" i="16"/>
  <c r="G511" i="16"/>
  <c r="F511" i="16"/>
  <c r="G510" i="16"/>
  <c r="F510" i="16"/>
  <c r="G509" i="16"/>
  <c r="F509" i="16"/>
  <c r="G508" i="16"/>
  <c r="F508" i="16"/>
  <c r="G507" i="16"/>
  <c r="F507" i="16"/>
  <c r="G506" i="16"/>
  <c r="F506" i="16"/>
  <c r="G505" i="16"/>
  <c r="F505" i="16"/>
  <c r="G504" i="16"/>
  <c r="F504" i="16"/>
  <c r="G503" i="16"/>
  <c r="F503" i="16"/>
  <c r="G502" i="16"/>
  <c r="F502" i="16"/>
  <c r="G501" i="16"/>
  <c r="F501" i="16"/>
  <c r="G500" i="16"/>
  <c r="F500" i="16"/>
  <c r="G499" i="16"/>
  <c r="F499" i="16"/>
  <c r="G498" i="16"/>
  <c r="F498" i="16"/>
  <c r="G497" i="16"/>
  <c r="F497" i="16"/>
  <c r="G496" i="16"/>
  <c r="F496" i="16"/>
  <c r="G495" i="16"/>
  <c r="F495" i="16"/>
  <c r="G494" i="16"/>
  <c r="F494" i="16"/>
  <c r="G493" i="16"/>
  <c r="F493" i="16"/>
  <c r="G492" i="16"/>
  <c r="F492" i="16"/>
  <c r="G491" i="16"/>
  <c r="F491" i="16"/>
  <c r="G490" i="16"/>
  <c r="F490" i="16"/>
  <c r="G489" i="16"/>
  <c r="F489" i="16"/>
  <c r="G488" i="16"/>
  <c r="F488" i="16"/>
  <c r="G487" i="16"/>
  <c r="F487" i="16"/>
  <c r="G486" i="16"/>
  <c r="F486" i="16"/>
  <c r="G485" i="16"/>
  <c r="F485" i="16"/>
  <c r="G484" i="16"/>
  <c r="F484" i="16"/>
  <c r="G483" i="16"/>
  <c r="F483" i="16"/>
  <c r="G482" i="16"/>
  <c r="F482" i="16"/>
  <c r="G481" i="16"/>
  <c r="F481" i="16"/>
  <c r="G480" i="16"/>
  <c r="F480" i="16"/>
  <c r="G479" i="16"/>
  <c r="F479" i="16"/>
  <c r="G478" i="16"/>
  <c r="F478" i="16"/>
  <c r="G477" i="16"/>
  <c r="F477" i="16"/>
  <c r="G476" i="16"/>
  <c r="F476" i="16"/>
  <c r="G475" i="16"/>
  <c r="F475" i="16"/>
  <c r="G474" i="16"/>
  <c r="F474" i="16"/>
  <c r="G473" i="16"/>
  <c r="F473" i="16"/>
  <c r="G472" i="16"/>
  <c r="F472" i="16"/>
  <c r="G471" i="16"/>
  <c r="F471" i="16"/>
  <c r="G470" i="16"/>
  <c r="F470" i="16"/>
  <c r="G469" i="16"/>
  <c r="F469" i="16"/>
  <c r="G468" i="16"/>
  <c r="F468" i="16"/>
  <c r="G467" i="16"/>
  <c r="F467" i="16"/>
  <c r="G466" i="16"/>
  <c r="F466" i="16"/>
  <c r="G465" i="16"/>
  <c r="F465" i="16"/>
  <c r="G464" i="16"/>
  <c r="F464" i="16"/>
  <c r="G463" i="16"/>
  <c r="F463" i="16"/>
  <c r="G462" i="16"/>
  <c r="F462" i="16"/>
  <c r="G461" i="16"/>
  <c r="F461" i="16"/>
  <c r="G460" i="16"/>
  <c r="F460" i="16"/>
  <c r="G459" i="16"/>
  <c r="F459" i="16"/>
  <c r="G458" i="16"/>
  <c r="F458" i="16"/>
  <c r="G457" i="16"/>
  <c r="F457" i="16"/>
  <c r="G456" i="16"/>
  <c r="F456" i="16"/>
  <c r="G455" i="16"/>
  <c r="F455" i="16"/>
  <c r="G454" i="16"/>
  <c r="F454" i="16"/>
  <c r="G453" i="16"/>
  <c r="F453" i="16"/>
  <c r="G452" i="16"/>
  <c r="F452" i="16"/>
  <c r="G451" i="16"/>
  <c r="F451" i="16"/>
  <c r="G450" i="16"/>
  <c r="F450" i="16"/>
  <c r="G449" i="16"/>
  <c r="F449" i="16"/>
  <c r="G448" i="16"/>
  <c r="F448" i="16"/>
  <c r="G447" i="16"/>
  <c r="F447" i="16"/>
  <c r="G446" i="16"/>
  <c r="F446" i="16"/>
  <c r="G445" i="16"/>
  <c r="F445" i="16"/>
  <c r="G444" i="16"/>
  <c r="F444" i="16"/>
  <c r="G443" i="16"/>
  <c r="F443" i="16"/>
  <c r="G442" i="16"/>
  <c r="F442" i="16"/>
  <c r="G441" i="16"/>
  <c r="F441" i="16"/>
  <c r="G440" i="16"/>
  <c r="F440" i="16"/>
  <c r="G439" i="16"/>
  <c r="F439" i="16"/>
  <c r="G438" i="16"/>
  <c r="F438" i="16"/>
  <c r="G437" i="16"/>
  <c r="F437" i="16"/>
  <c r="G436" i="16"/>
  <c r="F436" i="16"/>
  <c r="G435" i="16"/>
  <c r="F435" i="16"/>
  <c r="G434" i="16"/>
  <c r="F434" i="16"/>
  <c r="G433" i="16"/>
  <c r="F433" i="16"/>
  <c r="G432" i="16"/>
  <c r="F432" i="16"/>
  <c r="G431" i="16"/>
  <c r="F431" i="16"/>
  <c r="G430" i="16"/>
  <c r="F430" i="16"/>
  <c r="G429" i="16"/>
  <c r="F429" i="16"/>
  <c r="G428" i="16"/>
  <c r="F428" i="16"/>
  <c r="G427" i="16"/>
  <c r="F427" i="16"/>
  <c r="G426" i="16"/>
  <c r="F426" i="16"/>
  <c r="G425" i="16"/>
  <c r="F425" i="16"/>
  <c r="G424" i="16"/>
  <c r="F424" i="16"/>
  <c r="G423" i="16"/>
  <c r="F423" i="16"/>
  <c r="G422" i="16"/>
  <c r="F422" i="16"/>
  <c r="G421" i="16"/>
  <c r="F421" i="16"/>
  <c r="G420" i="16"/>
  <c r="F420" i="16"/>
  <c r="G419" i="16"/>
  <c r="F419" i="16"/>
  <c r="G418" i="16"/>
  <c r="F418" i="16"/>
  <c r="G417" i="16"/>
  <c r="F417" i="16"/>
  <c r="G416" i="16"/>
  <c r="F416" i="16"/>
  <c r="G415" i="16"/>
  <c r="F415" i="16"/>
  <c r="G414" i="16"/>
  <c r="F414" i="16"/>
  <c r="G413" i="16"/>
  <c r="F413" i="16"/>
  <c r="G412" i="16"/>
  <c r="F412" i="16"/>
  <c r="G411" i="16"/>
  <c r="F411" i="16"/>
  <c r="G410" i="16"/>
  <c r="F410" i="16"/>
  <c r="G409" i="16"/>
  <c r="F409" i="16"/>
  <c r="G408" i="16"/>
  <c r="F408" i="16"/>
  <c r="G407" i="16"/>
  <c r="F407" i="16"/>
  <c r="G406" i="16"/>
  <c r="F406" i="16"/>
  <c r="G405" i="16"/>
  <c r="F405" i="16"/>
  <c r="G404" i="16"/>
  <c r="F404" i="16"/>
  <c r="G403" i="16"/>
  <c r="F403" i="16"/>
  <c r="G402" i="16"/>
  <c r="F402" i="16"/>
  <c r="G401" i="16"/>
  <c r="F401" i="16"/>
  <c r="G400" i="16"/>
  <c r="F400" i="16"/>
  <c r="G399" i="16"/>
  <c r="F399" i="16"/>
  <c r="G398" i="16"/>
  <c r="F398" i="16"/>
  <c r="G397" i="16"/>
  <c r="F397" i="16"/>
  <c r="G396" i="16"/>
  <c r="F396" i="16"/>
  <c r="G395" i="16"/>
  <c r="F395" i="16"/>
  <c r="G394" i="16"/>
  <c r="F394" i="16"/>
  <c r="G393" i="16"/>
  <c r="F393" i="16"/>
  <c r="G392" i="16"/>
  <c r="F392" i="16"/>
  <c r="G391" i="16"/>
  <c r="F391" i="16"/>
  <c r="G390" i="16"/>
  <c r="F390" i="16"/>
  <c r="G389" i="16"/>
  <c r="F389" i="16"/>
  <c r="G388" i="16"/>
  <c r="F388" i="16"/>
  <c r="G387" i="16"/>
  <c r="F387" i="16"/>
  <c r="G386" i="16"/>
  <c r="F386" i="16"/>
  <c r="G385" i="16"/>
  <c r="F385" i="16"/>
  <c r="G384" i="16"/>
  <c r="F384" i="16"/>
  <c r="G383" i="16"/>
  <c r="F383" i="16"/>
  <c r="G382" i="16"/>
  <c r="F382" i="16"/>
  <c r="G381" i="16"/>
  <c r="F381" i="16"/>
  <c r="G380" i="16"/>
  <c r="F380" i="16"/>
  <c r="G379" i="16"/>
  <c r="F379" i="16"/>
  <c r="G378" i="16"/>
  <c r="F378" i="16"/>
  <c r="G377" i="16"/>
  <c r="F377" i="16"/>
  <c r="G376" i="16"/>
  <c r="F376" i="16"/>
  <c r="G375" i="16"/>
  <c r="F375" i="16"/>
  <c r="G374" i="16"/>
  <c r="F374" i="16"/>
  <c r="G373" i="16"/>
  <c r="F373" i="16"/>
  <c r="G372" i="16"/>
  <c r="F372" i="16"/>
  <c r="G371" i="16"/>
  <c r="F371" i="16"/>
  <c r="G370" i="16"/>
  <c r="F370" i="16"/>
  <c r="G369" i="16"/>
  <c r="F369" i="16"/>
  <c r="G368" i="16"/>
  <c r="F368" i="16"/>
  <c r="G367" i="16"/>
  <c r="F367" i="16"/>
  <c r="G366" i="16"/>
  <c r="F366" i="16"/>
  <c r="G365" i="16"/>
  <c r="F365" i="16"/>
  <c r="G364" i="16"/>
  <c r="F364" i="16"/>
  <c r="G363" i="16"/>
  <c r="F363" i="16"/>
  <c r="G362" i="16"/>
  <c r="F362" i="16"/>
  <c r="G361" i="16"/>
  <c r="F361" i="16"/>
  <c r="G360" i="16"/>
  <c r="F360" i="16"/>
  <c r="G359" i="16"/>
  <c r="F359" i="16"/>
  <c r="G358" i="16"/>
  <c r="F358" i="16"/>
  <c r="G357" i="16"/>
  <c r="F357" i="16"/>
  <c r="G356" i="16"/>
  <c r="F356" i="16"/>
  <c r="G355" i="16"/>
  <c r="F355" i="16"/>
  <c r="G354" i="16"/>
  <c r="F354" i="16"/>
  <c r="G353" i="16"/>
  <c r="F353" i="16"/>
  <c r="G352" i="16"/>
  <c r="F352" i="16"/>
  <c r="G351" i="16"/>
  <c r="F351" i="16"/>
  <c r="G350" i="16"/>
  <c r="F350" i="16"/>
  <c r="G349" i="16"/>
  <c r="F349" i="16"/>
  <c r="G348" i="16"/>
  <c r="F348" i="16"/>
  <c r="G347" i="16"/>
  <c r="F347" i="16"/>
  <c r="G346" i="16"/>
  <c r="F346" i="16"/>
  <c r="G345" i="16"/>
  <c r="F345" i="16"/>
  <c r="G344" i="16"/>
  <c r="F344" i="16"/>
  <c r="G343" i="16"/>
  <c r="F343" i="16"/>
  <c r="G342" i="16"/>
  <c r="F342" i="16"/>
  <c r="G341" i="16"/>
  <c r="F341" i="16"/>
  <c r="G340" i="16"/>
  <c r="F340" i="16"/>
  <c r="G339" i="16"/>
  <c r="F339" i="16"/>
  <c r="G338" i="16"/>
  <c r="F338" i="16"/>
  <c r="G337" i="16"/>
  <c r="F337" i="16"/>
  <c r="G336" i="16"/>
  <c r="F336" i="16"/>
  <c r="G335" i="16"/>
  <c r="F335" i="16"/>
  <c r="G334" i="16"/>
  <c r="F334" i="16"/>
  <c r="G333" i="16"/>
  <c r="F333" i="16"/>
  <c r="G332" i="16"/>
  <c r="F332" i="16"/>
  <c r="G331" i="16"/>
  <c r="F331" i="16"/>
  <c r="G330" i="16"/>
  <c r="F330" i="16"/>
  <c r="G329" i="16"/>
  <c r="F329" i="16"/>
  <c r="G328" i="16"/>
  <c r="F328" i="16"/>
  <c r="G327" i="16"/>
  <c r="F327" i="16"/>
  <c r="G326" i="16"/>
  <c r="F326" i="16"/>
  <c r="G325" i="16"/>
  <c r="F325" i="16"/>
  <c r="G324" i="16"/>
  <c r="F324" i="16"/>
  <c r="G323" i="16"/>
  <c r="F323" i="16"/>
  <c r="G322" i="16"/>
  <c r="F322" i="16"/>
  <c r="G321" i="16"/>
  <c r="F321" i="16"/>
  <c r="G320" i="16"/>
  <c r="F320" i="16"/>
  <c r="G319" i="16"/>
  <c r="F319" i="16"/>
  <c r="G318" i="16"/>
  <c r="F318" i="16"/>
  <c r="G317" i="16"/>
  <c r="F317" i="16"/>
  <c r="G316" i="16"/>
  <c r="F316" i="16"/>
  <c r="G315" i="16"/>
  <c r="F315" i="16"/>
  <c r="G314" i="16"/>
  <c r="F314" i="16"/>
  <c r="G313" i="16"/>
  <c r="F313" i="16"/>
  <c r="G312" i="16"/>
  <c r="F312" i="16"/>
  <c r="G311" i="16"/>
  <c r="F311" i="16"/>
  <c r="G310" i="16"/>
  <c r="F310" i="16"/>
  <c r="G309" i="16"/>
  <c r="F309" i="16"/>
  <c r="G308" i="16"/>
  <c r="F308" i="16"/>
  <c r="G307" i="16"/>
  <c r="F307" i="16"/>
  <c r="G306" i="16"/>
  <c r="F306" i="16"/>
  <c r="G305" i="16"/>
  <c r="F305" i="16"/>
  <c r="G304" i="16"/>
  <c r="F304" i="16"/>
  <c r="G303" i="16"/>
  <c r="F303" i="16"/>
  <c r="G302" i="16"/>
  <c r="F302" i="16"/>
  <c r="G301" i="16"/>
  <c r="F301" i="16"/>
  <c r="G300" i="16"/>
  <c r="F300" i="16"/>
  <c r="G299" i="16"/>
  <c r="F299" i="16"/>
  <c r="G298" i="16"/>
  <c r="F298" i="16"/>
  <c r="G297" i="16"/>
  <c r="F297" i="16"/>
  <c r="G296" i="16"/>
  <c r="F296" i="16"/>
  <c r="G295" i="16"/>
  <c r="F295" i="16"/>
  <c r="G294" i="16"/>
  <c r="F294" i="16"/>
  <c r="G293" i="16"/>
  <c r="F293" i="16"/>
  <c r="G292" i="16"/>
  <c r="F292" i="16"/>
  <c r="G291" i="16"/>
  <c r="F291" i="16"/>
  <c r="G290" i="16"/>
  <c r="F290" i="16"/>
  <c r="G289" i="16"/>
  <c r="F289" i="16"/>
  <c r="G288" i="16"/>
  <c r="F288" i="16"/>
  <c r="G287" i="16"/>
  <c r="F287" i="16"/>
  <c r="G286" i="16"/>
  <c r="F286" i="16"/>
  <c r="G285" i="16"/>
  <c r="F285" i="16"/>
  <c r="G284" i="16"/>
  <c r="F284" i="16"/>
  <c r="G283" i="16"/>
  <c r="F283" i="16"/>
  <c r="G282" i="16"/>
  <c r="F282" i="16"/>
  <c r="G281" i="16"/>
  <c r="F281" i="16"/>
  <c r="G280" i="16"/>
  <c r="F280" i="16"/>
  <c r="G279" i="16"/>
  <c r="F279" i="16"/>
  <c r="G278" i="16"/>
  <c r="F278" i="16"/>
  <c r="G277" i="16"/>
  <c r="F277" i="16"/>
  <c r="G276" i="16"/>
  <c r="F276" i="16"/>
  <c r="G275" i="16"/>
  <c r="F275" i="16"/>
  <c r="G274" i="16"/>
  <c r="F274" i="16"/>
  <c r="G273" i="16"/>
  <c r="F273" i="16"/>
  <c r="G272" i="16"/>
  <c r="F272" i="16"/>
  <c r="G271" i="16"/>
  <c r="F271" i="16"/>
  <c r="G270" i="16"/>
  <c r="F270" i="16"/>
  <c r="G269" i="16"/>
  <c r="F269" i="16"/>
  <c r="G268" i="16"/>
  <c r="F268" i="16"/>
  <c r="G267" i="16"/>
  <c r="F267" i="16"/>
  <c r="G266" i="16"/>
  <c r="F266" i="16"/>
  <c r="G265" i="16"/>
  <c r="F265" i="16"/>
  <c r="G264" i="16"/>
  <c r="F264" i="16"/>
  <c r="G263" i="16"/>
  <c r="F263" i="16"/>
  <c r="G262" i="16"/>
  <c r="F262" i="16"/>
  <c r="G261" i="16"/>
  <c r="F261" i="16"/>
  <c r="G260" i="16"/>
  <c r="F260" i="16"/>
  <c r="G259" i="16"/>
  <c r="F259" i="16"/>
  <c r="G258" i="16"/>
  <c r="F258" i="16"/>
  <c r="G257" i="16"/>
  <c r="F257" i="16"/>
  <c r="G256" i="16"/>
  <c r="F256" i="16"/>
  <c r="G255" i="16"/>
  <c r="F255" i="16"/>
  <c r="G254" i="16"/>
  <c r="F254" i="16"/>
  <c r="G253" i="16"/>
  <c r="F253" i="16"/>
  <c r="G252" i="16"/>
  <c r="F252" i="16"/>
  <c r="G251" i="16"/>
  <c r="F251" i="16"/>
  <c r="G250" i="16"/>
  <c r="F250" i="16"/>
  <c r="G249" i="16"/>
  <c r="F249" i="16"/>
  <c r="G248" i="16"/>
  <c r="F248" i="16"/>
  <c r="G247" i="16"/>
  <c r="F247" i="16"/>
  <c r="G246" i="16"/>
  <c r="F246" i="16"/>
  <c r="G245" i="16"/>
  <c r="F245" i="16"/>
  <c r="G244" i="16"/>
  <c r="F244" i="16"/>
  <c r="G243" i="16"/>
  <c r="F243" i="16"/>
  <c r="G242" i="16"/>
  <c r="F242" i="16"/>
  <c r="G241" i="16"/>
  <c r="F241" i="16"/>
  <c r="G240" i="16"/>
  <c r="F240" i="16"/>
  <c r="G239" i="16"/>
  <c r="F239" i="16"/>
  <c r="G238" i="16"/>
  <c r="F238" i="16"/>
  <c r="G237" i="16"/>
  <c r="F237" i="16"/>
  <c r="G236" i="16"/>
  <c r="F236" i="16"/>
  <c r="G235" i="16"/>
  <c r="F235" i="16"/>
  <c r="G234" i="16"/>
  <c r="F234" i="16"/>
  <c r="G233" i="16"/>
  <c r="F233" i="16"/>
  <c r="G232" i="16"/>
  <c r="F232" i="16"/>
  <c r="G231" i="16"/>
  <c r="F231" i="16"/>
  <c r="G230" i="16"/>
  <c r="F230" i="16"/>
  <c r="G229" i="16"/>
  <c r="F229" i="16"/>
  <c r="G228" i="16"/>
  <c r="F228" i="16"/>
  <c r="G227" i="16"/>
  <c r="F227" i="16"/>
  <c r="G226" i="16"/>
  <c r="F226" i="16"/>
  <c r="G225" i="16"/>
  <c r="F225" i="16"/>
  <c r="G224" i="16"/>
  <c r="F224" i="16"/>
  <c r="G223" i="16"/>
  <c r="F223" i="16"/>
  <c r="G222" i="16"/>
  <c r="F222" i="16"/>
  <c r="G221" i="16"/>
  <c r="F221" i="16"/>
  <c r="G220" i="16"/>
  <c r="F220" i="16"/>
  <c r="G219" i="16"/>
  <c r="F219" i="16"/>
  <c r="G218" i="16"/>
  <c r="F218" i="16"/>
  <c r="G217" i="16"/>
  <c r="F217" i="16"/>
  <c r="G216" i="16"/>
  <c r="F216" i="16"/>
  <c r="G215" i="16"/>
  <c r="F215" i="16"/>
  <c r="G214" i="16"/>
  <c r="F214" i="16"/>
  <c r="G213" i="16"/>
  <c r="F213" i="16"/>
  <c r="G212" i="16"/>
  <c r="F212" i="16"/>
  <c r="G211" i="16"/>
  <c r="F211" i="16"/>
  <c r="G210" i="16"/>
  <c r="F210" i="16"/>
  <c r="G209" i="16"/>
  <c r="F209" i="16"/>
  <c r="G208" i="16"/>
  <c r="F208" i="16"/>
  <c r="G207" i="16"/>
  <c r="F207" i="16"/>
  <c r="G206" i="16"/>
  <c r="F206" i="16"/>
  <c r="G205" i="16"/>
  <c r="F205" i="16"/>
  <c r="G204" i="16"/>
  <c r="F204" i="16"/>
  <c r="G203" i="16"/>
  <c r="F203" i="16"/>
  <c r="G202" i="16"/>
  <c r="F202" i="16"/>
  <c r="G201" i="16"/>
  <c r="F201" i="16"/>
  <c r="G200" i="16"/>
  <c r="F200" i="16"/>
  <c r="G199" i="16"/>
  <c r="F199" i="16"/>
  <c r="G198" i="16"/>
  <c r="F198" i="16"/>
  <c r="G197" i="16"/>
  <c r="F197" i="16"/>
  <c r="G196" i="16"/>
  <c r="F196" i="16"/>
  <c r="G195" i="16"/>
  <c r="F195" i="16"/>
  <c r="G194" i="16"/>
  <c r="F194" i="16"/>
  <c r="G193" i="16"/>
  <c r="F193" i="16"/>
  <c r="G192" i="16"/>
  <c r="F192" i="16"/>
  <c r="G191" i="16"/>
  <c r="F191" i="16"/>
  <c r="G190" i="16"/>
  <c r="F190" i="16"/>
  <c r="G189" i="16"/>
  <c r="F189" i="16"/>
  <c r="G188" i="16"/>
  <c r="F188" i="16"/>
  <c r="G187" i="16"/>
  <c r="F187" i="16"/>
  <c r="G186" i="16"/>
  <c r="F186" i="16"/>
  <c r="G185" i="16"/>
  <c r="F185" i="16"/>
  <c r="G184" i="16"/>
  <c r="F184" i="16"/>
  <c r="G183" i="16"/>
  <c r="F183" i="16"/>
  <c r="G182" i="16"/>
  <c r="F182" i="16"/>
  <c r="G181" i="16"/>
  <c r="F181" i="16"/>
  <c r="G180" i="16"/>
  <c r="F180" i="16"/>
  <c r="G179" i="16"/>
  <c r="F179" i="16"/>
  <c r="G178" i="16"/>
  <c r="F178" i="16"/>
  <c r="G177" i="16"/>
  <c r="F177" i="16"/>
  <c r="G176" i="16"/>
  <c r="F176" i="16"/>
  <c r="G175" i="16"/>
  <c r="F175" i="16"/>
  <c r="G174" i="16"/>
  <c r="F174" i="16"/>
  <c r="G173" i="16"/>
  <c r="F173" i="16"/>
  <c r="G172" i="16"/>
  <c r="F172" i="16"/>
  <c r="G171" i="16"/>
  <c r="F171" i="16"/>
  <c r="G170" i="16"/>
  <c r="F170" i="16"/>
  <c r="G169" i="16"/>
  <c r="F169" i="16"/>
  <c r="G168" i="16"/>
  <c r="F168" i="16"/>
  <c r="G167" i="16"/>
  <c r="F167" i="16"/>
  <c r="G166" i="16"/>
  <c r="F166" i="16"/>
  <c r="G165" i="16"/>
  <c r="F165" i="16"/>
  <c r="G164" i="16"/>
  <c r="F164" i="16"/>
  <c r="G163" i="16"/>
  <c r="F163" i="16"/>
  <c r="G162" i="16"/>
  <c r="F162" i="16"/>
  <c r="G161" i="16"/>
  <c r="F161" i="16"/>
  <c r="G160" i="16"/>
  <c r="F160" i="16"/>
  <c r="G159" i="16"/>
  <c r="F159" i="16"/>
  <c r="G158" i="16"/>
  <c r="F158" i="16"/>
  <c r="G157" i="16"/>
  <c r="F157" i="16"/>
  <c r="G156" i="16"/>
  <c r="F156" i="16"/>
  <c r="G155" i="16"/>
  <c r="F155" i="16"/>
  <c r="G154" i="16"/>
  <c r="F154" i="16"/>
  <c r="G153" i="16"/>
  <c r="F153" i="16"/>
  <c r="G152" i="16"/>
  <c r="F152" i="16"/>
  <c r="G151" i="16"/>
  <c r="F151" i="16"/>
  <c r="G150" i="16"/>
  <c r="F150" i="16"/>
  <c r="G149" i="16"/>
  <c r="F149" i="16"/>
  <c r="G148" i="16"/>
  <c r="F148" i="16"/>
  <c r="G147" i="16"/>
  <c r="F147" i="16"/>
  <c r="G146" i="16"/>
  <c r="F146" i="16"/>
  <c r="G145" i="16"/>
  <c r="F145" i="16"/>
  <c r="G144" i="16"/>
  <c r="F144" i="16"/>
  <c r="G143" i="16"/>
  <c r="F143" i="16"/>
  <c r="G142" i="16"/>
  <c r="F142" i="16"/>
  <c r="G141" i="16"/>
  <c r="F141" i="16"/>
  <c r="G140" i="16"/>
  <c r="F140" i="16"/>
  <c r="G139" i="16"/>
  <c r="F139" i="16"/>
  <c r="G138" i="16"/>
  <c r="F138" i="16"/>
  <c r="G137" i="16"/>
  <c r="F137" i="16"/>
  <c r="G136" i="16"/>
  <c r="F136" i="16"/>
  <c r="G135" i="16"/>
  <c r="F135" i="16"/>
  <c r="G134" i="16"/>
  <c r="F134" i="16"/>
  <c r="G133" i="16"/>
  <c r="F133" i="16"/>
  <c r="G132" i="16"/>
  <c r="F132" i="16"/>
  <c r="G131" i="16"/>
  <c r="F131" i="16"/>
  <c r="G129" i="16"/>
  <c r="F129" i="16"/>
  <c r="G128" i="16"/>
  <c r="F128" i="16"/>
  <c r="G127" i="16"/>
  <c r="F127" i="16"/>
  <c r="G126" i="16"/>
  <c r="F126" i="16"/>
  <c r="G125" i="16"/>
  <c r="F125" i="16"/>
  <c r="G124" i="16"/>
  <c r="F124" i="16"/>
  <c r="G123" i="16"/>
  <c r="F123" i="16"/>
  <c r="G122" i="16"/>
  <c r="F122" i="16"/>
  <c r="G121" i="16"/>
  <c r="F121" i="16"/>
  <c r="G120" i="16"/>
  <c r="F120" i="16"/>
  <c r="G119" i="16"/>
  <c r="F119" i="16"/>
  <c r="G118" i="16"/>
  <c r="F118" i="16"/>
  <c r="G117" i="16"/>
  <c r="F117" i="16"/>
  <c r="G116" i="16"/>
  <c r="F116" i="16"/>
  <c r="G115" i="16"/>
  <c r="F115" i="16"/>
  <c r="G114" i="16"/>
  <c r="F114" i="16"/>
  <c r="G113" i="16"/>
  <c r="F113" i="16"/>
  <c r="G112" i="16"/>
  <c r="F112" i="16"/>
  <c r="G111" i="16"/>
  <c r="F111" i="16"/>
  <c r="G110" i="16"/>
  <c r="F110" i="16"/>
  <c r="G109" i="16"/>
  <c r="F109" i="16"/>
  <c r="G108" i="16"/>
  <c r="F108" i="16"/>
  <c r="G107" i="16"/>
  <c r="F107" i="16"/>
  <c r="G106" i="16"/>
  <c r="F106" i="16"/>
  <c r="G105" i="16"/>
  <c r="F105" i="16"/>
  <c r="G104" i="16"/>
  <c r="F104" i="16"/>
  <c r="G103" i="16"/>
  <c r="F103" i="16"/>
  <c r="G102" i="16"/>
  <c r="F102" i="16"/>
  <c r="G101" i="16"/>
  <c r="F101" i="16"/>
  <c r="G100" i="16"/>
  <c r="F100" i="16"/>
  <c r="G99" i="16"/>
  <c r="F99" i="16"/>
  <c r="G98" i="16"/>
  <c r="F98" i="16"/>
  <c r="G97" i="16"/>
  <c r="F97" i="16"/>
  <c r="G96" i="16"/>
  <c r="F96" i="16"/>
  <c r="G95" i="16"/>
  <c r="F95" i="16"/>
  <c r="G94" i="16"/>
  <c r="F94" i="16"/>
  <c r="G93" i="16"/>
  <c r="F93" i="16"/>
  <c r="G92" i="16"/>
  <c r="F92" i="16"/>
  <c r="G91" i="16"/>
  <c r="F91" i="16"/>
  <c r="G90" i="16"/>
  <c r="F90" i="16"/>
  <c r="G89" i="16"/>
  <c r="F89" i="16"/>
  <c r="G88" i="16"/>
  <c r="F88" i="16"/>
  <c r="G87" i="16"/>
  <c r="F87" i="16"/>
  <c r="G86" i="16"/>
  <c r="F86" i="16"/>
  <c r="G85" i="16"/>
  <c r="F85" i="16"/>
  <c r="G84" i="16"/>
  <c r="F84" i="16"/>
  <c r="G83" i="16"/>
  <c r="F83" i="16"/>
  <c r="G82" i="16"/>
  <c r="F82" i="16"/>
  <c r="G81" i="16"/>
  <c r="F81" i="16"/>
  <c r="G80" i="16"/>
  <c r="F80" i="16"/>
  <c r="G79" i="16"/>
  <c r="F79" i="16"/>
  <c r="G78" i="16"/>
  <c r="F78" i="16"/>
  <c r="G77" i="16"/>
  <c r="F77" i="16"/>
  <c r="G76" i="16"/>
  <c r="F76" i="16"/>
  <c r="G75" i="16"/>
  <c r="F75" i="16"/>
  <c r="G74" i="16"/>
  <c r="F74" i="16"/>
  <c r="G73" i="16"/>
  <c r="F73" i="16"/>
  <c r="G72" i="16"/>
  <c r="F72" i="16"/>
  <c r="G71" i="16"/>
  <c r="F71" i="16"/>
  <c r="G70" i="16"/>
  <c r="F70" i="16"/>
  <c r="G69" i="16"/>
  <c r="F69" i="16"/>
  <c r="G68" i="16"/>
  <c r="F68" i="16"/>
  <c r="G67" i="16"/>
  <c r="F67" i="16"/>
  <c r="G66" i="16"/>
  <c r="F66" i="16"/>
  <c r="G65" i="16"/>
  <c r="F65" i="16"/>
  <c r="G64" i="16"/>
  <c r="F64" i="16"/>
  <c r="G63" i="16"/>
  <c r="F63" i="16"/>
  <c r="G62" i="16"/>
  <c r="F62" i="16"/>
  <c r="G61" i="16"/>
  <c r="F61" i="16"/>
  <c r="G60" i="16"/>
  <c r="F60" i="16"/>
  <c r="G59" i="16"/>
  <c r="F59" i="16"/>
  <c r="G58" i="16"/>
  <c r="F58" i="16"/>
  <c r="G57" i="16"/>
  <c r="F57" i="16"/>
  <c r="G56" i="16"/>
  <c r="F56" i="16"/>
  <c r="G55" i="16"/>
  <c r="F55" i="16"/>
  <c r="G54" i="16"/>
  <c r="F54" i="16"/>
  <c r="G53" i="16"/>
  <c r="F53" i="16"/>
  <c r="G52" i="16"/>
  <c r="F52" i="16"/>
  <c r="G51" i="16"/>
  <c r="F51" i="16"/>
  <c r="G50" i="16"/>
  <c r="F50" i="16"/>
  <c r="G49" i="16"/>
  <c r="F49" i="16"/>
  <c r="G48" i="16"/>
  <c r="F48" i="16"/>
  <c r="G47" i="16"/>
  <c r="F47" i="16"/>
  <c r="G46" i="16"/>
  <c r="F46" i="16"/>
  <c r="G45" i="16"/>
  <c r="F45" i="16"/>
  <c r="G44" i="16"/>
  <c r="F44" i="16"/>
  <c r="G43" i="16"/>
  <c r="F43" i="16"/>
  <c r="G42" i="16"/>
  <c r="F42" i="16"/>
  <c r="G41" i="16"/>
  <c r="F41" i="16"/>
  <c r="G40" i="16"/>
  <c r="F40" i="16"/>
  <c r="G39" i="16"/>
  <c r="F39" i="16"/>
  <c r="G38" i="16"/>
  <c r="F38" i="16"/>
  <c r="G37" i="16"/>
  <c r="F37" i="16"/>
  <c r="G36" i="16"/>
  <c r="F36" i="16"/>
  <c r="G35" i="16"/>
  <c r="F35" i="16"/>
  <c r="G34" i="16"/>
  <c r="F34" i="16"/>
  <c r="G33" i="16"/>
  <c r="F33" i="16"/>
  <c r="G32" i="16"/>
  <c r="F32" i="16"/>
  <c r="G31" i="16"/>
  <c r="F31" i="16"/>
  <c r="G30" i="16"/>
  <c r="F30" i="16"/>
  <c r="G29" i="16"/>
  <c r="F29" i="16"/>
  <c r="G28" i="16"/>
  <c r="F28" i="16"/>
  <c r="G27" i="16"/>
  <c r="F27" i="16"/>
  <c r="G26" i="16"/>
  <c r="F26" i="16"/>
  <c r="G25" i="16"/>
  <c r="F25" i="16"/>
  <c r="G24" i="16"/>
  <c r="F24" i="16"/>
  <c r="G23" i="16"/>
  <c r="F23" i="16"/>
  <c r="G22" i="16"/>
  <c r="F22" i="16"/>
  <c r="G21" i="16"/>
  <c r="F21" i="16"/>
  <c r="G20" i="16"/>
  <c r="F20" i="16"/>
  <c r="G19" i="16"/>
  <c r="F19" i="16"/>
  <c r="G18" i="16"/>
  <c r="F18" i="16"/>
  <c r="G17" i="16"/>
  <c r="F17" i="16"/>
  <c r="G16" i="16"/>
  <c r="F16" i="16"/>
  <c r="G15" i="16"/>
  <c r="F15" i="16"/>
  <c r="G14" i="16"/>
  <c r="F14" i="16"/>
  <c r="G13" i="16"/>
  <c r="F13" i="16"/>
  <c r="G12" i="16"/>
  <c r="F12" i="16"/>
  <c r="G11" i="16"/>
  <c r="F11" i="16"/>
  <c r="G10" i="16"/>
  <c r="F10" i="16"/>
  <c r="G9" i="16"/>
  <c r="F9" i="16"/>
  <c r="G8" i="16"/>
  <c r="F8" i="16"/>
  <c r="G7" i="16"/>
  <c r="F7" i="16"/>
  <c r="G6" i="16"/>
  <c r="F6" i="16"/>
  <c r="G5" i="16"/>
  <c r="F5" i="16"/>
  <c r="G4" i="16"/>
  <c r="F4" i="16"/>
  <c r="G3" i="16"/>
  <c r="F3" i="16"/>
  <c r="G2" i="16"/>
  <c r="F2" i="16"/>
</calcChain>
</file>

<file path=xl/sharedStrings.xml><?xml version="1.0" encoding="utf-8"?>
<sst xmlns="http://schemas.openxmlformats.org/spreadsheetml/2006/main" count="7822" uniqueCount="939">
  <si>
    <t>(P0)</t>
  </si>
  <si>
    <t>(P1)</t>
  </si>
  <si>
    <t>sala controllo sicurezza</t>
  </si>
  <si>
    <t>(P2)</t>
  </si>
  <si>
    <t>(P3)</t>
  </si>
  <si>
    <t>(P4)</t>
  </si>
  <si>
    <t>(P5)</t>
  </si>
  <si>
    <t>L100</t>
  </si>
  <si>
    <t>L101</t>
  </si>
  <si>
    <t>L103</t>
  </si>
  <si>
    <t>L104</t>
  </si>
  <si>
    <t>L105</t>
  </si>
  <si>
    <t>L106</t>
  </si>
  <si>
    <t>L107</t>
  </si>
  <si>
    <t>L108</t>
  </si>
  <si>
    <t>L109</t>
  </si>
  <si>
    <t>L110</t>
  </si>
  <si>
    <t>L111</t>
  </si>
  <si>
    <t>L112</t>
  </si>
  <si>
    <t>L113</t>
  </si>
  <si>
    <t>L116</t>
  </si>
  <si>
    <t>L117</t>
  </si>
  <si>
    <t>L118</t>
  </si>
  <si>
    <t>L119</t>
  </si>
  <si>
    <t>L120</t>
  </si>
  <si>
    <t>L121</t>
  </si>
  <si>
    <t>L122</t>
  </si>
  <si>
    <t>L123</t>
  </si>
  <si>
    <t>L124</t>
  </si>
  <si>
    <t>L125</t>
  </si>
  <si>
    <t>L128</t>
  </si>
  <si>
    <t>L130</t>
  </si>
  <si>
    <t>L131</t>
  </si>
  <si>
    <t>L132</t>
  </si>
  <si>
    <t>L133</t>
  </si>
  <si>
    <t>L134</t>
  </si>
  <si>
    <t>L138</t>
  </si>
  <si>
    <t>L139</t>
  </si>
  <si>
    <t>L140</t>
  </si>
  <si>
    <t>scala nord-est</t>
  </si>
  <si>
    <t>(P-1)</t>
  </si>
  <si>
    <t>L1</t>
  </si>
  <si>
    <t>L2</t>
  </si>
  <si>
    <t>L3</t>
  </si>
  <si>
    <t>locale trasmissione dati</t>
  </si>
  <si>
    <t>L4</t>
  </si>
  <si>
    <t>L5</t>
  </si>
  <si>
    <t>centrale tecnologica</t>
  </si>
  <si>
    <t>L6</t>
  </si>
  <si>
    <t>L7</t>
  </si>
  <si>
    <t>L8</t>
  </si>
  <si>
    <t>L9</t>
  </si>
  <si>
    <t>L10</t>
  </si>
  <si>
    <t>L13</t>
  </si>
  <si>
    <t>L14</t>
  </si>
  <si>
    <t>locale macchine ascensori</t>
  </si>
  <si>
    <t>L15</t>
  </si>
  <si>
    <t>locale caldaie</t>
  </si>
  <si>
    <t>L16</t>
  </si>
  <si>
    <t>centrale di pressurizzazione</t>
  </si>
  <si>
    <t>L17</t>
  </si>
  <si>
    <t>L18</t>
  </si>
  <si>
    <t>officina</t>
  </si>
  <si>
    <t>L19</t>
  </si>
  <si>
    <t>quadro di commutazione G.E.</t>
  </si>
  <si>
    <t>L20</t>
  </si>
  <si>
    <t>centrale di pressurizzazione antincendio</t>
  </si>
  <si>
    <t>L21</t>
  </si>
  <si>
    <t>locale gruppi frigoriferi</t>
  </si>
  <si>
    <t>L22</t>
  </si>
  <si>
    <t>quadri elettrici</t>
  </si>
  <si>
    <t>L23</t>
  </si>
  <si>
    <t>sala quadri BT</t>
  </si>
  <si>
    <t>L24</t>
  </si>
  <si>
    <t>sala plenum</t>
  </si>
  <si>
    <t>L25</t>
  </si>
  <si>
    <t>L26</t>
  </si>
  <si>
    <t>locale batterie</t>
  </si>
  <si>
    <t>L27</t>
  </si>
  <si>
    <t>L28</t>
  </si>
  <si>
    <t>L29</t>
  </si>
  <si>
    <t>L30</t>
  </si>
  <si>
    <t>L31</t>
  </si>
  <si>
    <t>L32</t>
  </si>
  <si>
    <t>L33</t>
  </si>
  <si>
    <t>L34</t>
  </si>
  <si>
    <t>locale UTA</t>
  </si>
  <si>
    <t>L35</t>
  </si>
  <si>
    <t>connettivo</t>
  </si>
  <si>
    <t>L36</t>
  </si>
  <si>
    <t>L37</t>
  </si>
  <si>
    <t>L38</t>
  </si>
  <si>
    <t>L39</t>
  </si>
  <si>
    <t>locale pompe - centrale idrica</t>
  </si>
  <si>
    <t>L40</t>
  </si>
  <si>
    <t>L41</t>
  </si>
  <si>
    <t>L42</t>
  </si>
  <si>
    <t>G.E. emergenza</t>
  </si>
  <si>
    <t>L43</t>
  </si>
  <si>
    <t>L44</t>
  </si>
  <si>
    <t>L45</t>
  </si>
  <si>
    <t>L46</t>
  </si>
  <si>
    <t>L47</t>
  </si>
  <si>
    <t>L48</t>
  </si>
  <si>
    <t>(P6)</t>
  </si>
  <si>
    <t>(P7)</t>
  </si>
  <si>
    <t>A</t>
  </si>
  <si>
    <t>D</t>
  </si>
  <si>
    <t>E</t>
  </si>
  <si>
    <t>F</t>
  </si>
  <si>
    <t>G</t>
  </si>
  <si>
    <t>I</t>
  </si>
  <si>
    <t>L</t>
  </si>
  <si>
    <t>Q</t>
  </si>
  <si>
    <t>S</t>
  </si>
  <si>
    <t>U</t>
  </si>
  <si>
    <t>V</t>
  </si>
  <si>
    <t>Z</t>
  </si>
  <si>
    <t>POLIZIA</t>
  </si>
  <si>
    <t>ARE</t>
  </si>
  <si>
    <t>AUTOGRILL</t>
  </si>
  <si>
    <t>J</t>
  </si>
  <si>
    <t>K</t>
  </si>
  <si>
    <t>W</t>
  </si>
  <si>
    <t>Y</t>
  </si>
  <si>
    <t>AA</t>
  </si>
  <si>
    <t>BB</t>
  </si>
  <si>
    <t>CC</t>
  </si>
  <si>
    <t>DD</t>
  </si>
  <si>
    <t>EE</t>
  </si>
  <si>
    <t>FF</t>
  </si>
  <si>
    <t>GG</t>
  </si>
  <si>
    <t>HH</t>
  </si>
  <si>
    <t>II</t>
  </si>
  <si>
    <t>MM</t>
  </si>
  <si>
    <t>OO</t>
  </si>
  <si>
    <t>PP</t>
  </si>
  <si>
    <t>QQ</t>
  </si>
  <si>
    <t>RR</t>
  </si>
  <si>
    <t>DIREZIONE AEROPORTO</t>
  </si>
  <si>
    <t>GUARDIA DI FINANZA</t>
  </si>
  <si>
    <t>DOGANA</t>
  </si>
  <si>
    <t>INTERFORZE</t>
  </si>
  <si>
    <t>POLIZIA PENITENZIARIA</t>
  </si>
  <si>
    <t>L126a</t>
  </si>
  <si>
    <t>L126b</t>
  </si>
  <si>
    <t>A.A.P.I.T.</t>
  </si>
  <si>
    <t>L118a</t>
  </si>
  <si>
    <t>L125a</t>
  </si>
  <si>
    <t>L131a</t>
  </si>
  <si>
    <t>L49</t>
  </si>
  <si>
    <t>MERIDIANA</t>
  </si>
  <si>
    <t>L11a</t>
  </si>
  <si>
    <t>L11b</t>
  </si>
  <si>
    <t>BBi</t>
  </si>
  <si>
    <t>BBb</t>
  </si>
  <si>
    <t>BBc</t>
  </si>
  <si>
    <t>BBl</t>
  </si>
  <si>
    <t>BBm</t>
  </si>
  <si>
    <t>BBa</t>
  </si>
  <si>
    <t>AVIATION SERVICES</t>
  </si>
  <si>
    <t>BBd</t>
  </si>
  <si>
    <t>BBe</t>
  </si>
  <si>
    <t>BBf</t>
  </si>
  <si>
    <t>BBg</t>
  </si>
  <si>
    <t>BBn</t>
  </si>
  <si>
    <t>L127b</t>
  </si>
  <si>
    <t>BBp</t>
  </si>
  <si>
    <t>BBh</t>
  </si>
  <si>
    <t>CARABINIERI</t>
  </si>
  <si>
    <t>BANCA ANTONVENETA</t>
  </si>
  <si>
    <t>LIBRERIA DISTEFANO s.a.s.</t>
  </si>
  <si>
    <t>LINEA SOLE</t>
  </si>
  <si>
    <t>ULTIMODA</t>
  </si>
  <si>
    <t>ANGIOLUCCI</t>
  </si>
  <si>
    <t>SICILIA ARTE</t>
  </si>
  <si>
    <t>PLASTIFICAZIONE BAGAGLI</t>
  </si>
  <si>
    <t>PROMOZIONE E SVILUPPO SICILIA</t>
  </si>
  <si>
    <t>LE ANTICHE DELIZIE</t>
  </si>
  <si>
    <t>G.P. s.r.l.</t>
  </si>
  <si>
    <t>RAPISARDA</t>
  </si>
  <si>
    <t>BBo</t>
  </si>
  <si>
    <t>L10a</t>
  </si>
  <si>
    <t>BBq</t>
  </si>
  <si>
    <t>TRAVELEX</t>
  </si>
  <si>
    <t>BBr</t>
  </si>
  <si>
    <t>CERAMICHE ALESSI</t>
  </si>
  <si>
    <t>L127a</t>
  </si>
  <si>
    <t>L12a</t>
  </si>
  <si>
    <t>L12b</t>
  </si>
  <si>
    <t>L12c</t>
  </si>
  <si>
    <t>L12d</t>
  </si>
  <si>
    <t>L128a</t>
  </si>
  <si>
    <t>L129a</t>
  </si>
  <si>
    <t>L12e</t>
  </si>
  <si>
    <t>L102</t>
  </si>
  <si>
    <t>AIREST srl FOOD</t>
  </si>
  <si>
    <t>AIREST srl RETAIL</t>
  </si>
  <si>
    <t>L116a</t>
  </si>
  <si>
    <t>BANCA MONTE DEI PASCHI DI SIENA</t>
  </si>
  <si>
    <t>L130a</t>
  </si>
  <si>
    <t>PARAFARMACIA</t>
  </si>
  <si>
    <t>ARGOS VIP</t>
  </si>
  <si>
    <t>BBs</t>
  </si>
  <si>
    <t>ABBIGLIAMENTO UOMO</t>
  </si>
  <si>
    <t>ABBIGLIAMENTO DONNA</t>
  </si>
  <si>
    <t>PRODOTTI TIPICI SICILIANI</t>
  </si>
  <si>
    <t>BBt</t>
  </si>
  <si>
    <t>BBu</t>
  </si>
  <si>
    <t>BBv</t>
  </si>
  <si>
    <t>DUTY FREE Aldeasa</t>
  </si>
  <si>
    <t>PIANO</t>
  </si>
  <si>
    <t>CODICE</t>
  </si>
  <si>
    <t>M²</t>
  </si>
  <si>
    <t>ASSEGNAZIONE</t>
  </si>
  <si>
    <t>Totale complessivo</t>
  </si>
  <si>
    <t>KATANE</t>
  </si>
  <si>
    <t>Enti di Stato</t>
  </si>
  <si>
    <t>Subconcessioni</t>
  </si>
  <si>
    <t>Enti di Stato Totale</t>
  </si>
  <si>
    <t>Subconcessioni Totale</t>
  </si>
  <si>
    <t>ASSEGNATARI</t>
  </si>
  <si>
    <t>RAGGRUPPAMENTO</t>
  </si>
  <si>
    <t>UTENZE</t>
  </si>
  <si>
    <t>LEGENDA New</t>
  </si>
  <si>
    <t>OP01</t>
  </si>
  <si>
    <t>OP02</t>
  </si>
  <si>
    <t>OP03</t>
  </si>
  <si>
    <t>OP04</t>
  </si>
  <si>
    <t>OP05</t>
  </si>
  <si>
    <t>OP06</t>
  </si>
  <si>
    <t>OP07</t>
  </si>
  <si>
    <t>OP08</t>
  </si>
  <si>
    <t>OP09</t>
  </si>
  <si>
    <t>OP10</t>
  </si>
  <si>
    <t>A01</t>
  </si>
  <si>
    <t>A02</t>
  </si>
  <si>
    <t>A03</t>
  </si>
  <si>
    <t>A04</t>
  </si>
  <si>
    <t>A05</t>
  </si>
  <si>
    <t>A06</t>
  </si>
  <si>
    <t>ES01</t>
  </si>
  <si>
    <t>ES02</t>
  </si>
  <si>
    <t>ES03</t>
  </si>
  <si>
    <t>ES04</t>
  </si>
  <si>
    <t>ES05</t>
  </si>
  <si>
    <t>ES06</t>
  </si>
  <si>
    <t>ES07</t>
  </si>
  <si>
    <t>ES08</t>
  </si>
  <si>
    <t>ES09</t>
  </si>
  <si>
    <t>ES10</t>
  </si>
  <si>
    <t>ES11</t>
  </si>
  <si>
    <t>SC01</t>
  </si>
  <si>
    <t>SC02</t>
  </si>
  <si>
    <t>SC03</t>
  </si>
  <si>
    <t>SC04</t>
  </si>
  <si>
    <t>SC05</t>
  </si>
  <si>
    <t>SC06</t>
  </si>
  <si>
    <t>SC07</t>
  </si>
  <si>
    <t>SC08</t>
  </si>
  <si>
    <t>SC09</t>
  </si>
  <si>
    <t>SC10</t>
  </si>
  <si>
    <t>SC11</t>
  </si>
  <si>
    <t>SC12</t>
  </si>
  <si>
    <t>SC13</t>
  </si>
  <si>
    <t>SC14</t>
  </si>
  <si>
    <t>SC15</t>
  </si>
  <si>
    <t>SC16</t>
  </si>
  <si>
    <t>SC17</t>
  </si>
  <si>
    <t>SC18</t>
  </si>
  <si>
    <t>SC20</t>
  </si>
  <si>
    <t>SC21</t>
  </si>
  <si>
    <t>SC22</t>
  </si>
  <si>
    <t>ASSEGNAZIONE NEW</t>
  </si>
  <si>
    <t>HEINEMANN</t>
  </si>
  <si>
    <t>CAMOMILLA</t>
  </si>
  <si>
    <t>ufficio</t>
  </si>
  <si>
    <t>AVIAPARTNER</t>
  </si>
  <si>
    <t>ufficio artificieri</t>
  </si>
  <si>
    <t>M² NEW</t>
  </si>
  <si>
    <t>ufficio alba informatica</t>
  </si>
  <si>
    <t>Somma di M² NEW</t>
  </si>
  <si>
    <t>ripostiglio</t>
  </si>
  <si>
    <t>w.c.</t>
  </si>
  <si>
    <t>archivio</t>
  </si>
  <si>
    <t>deposito a disposizione</t>
  </si>
  <si>
    <t>deposito ciano</t>
  </si>
  <si>
    <t>deposito pfe</t>
  </si>
  <si>
    <t>deposito wine bar</t>
  </si>
  <si>
    <t>deposito taccia</t>
  </si>
  <si>
    <t>deposito camomilla</t>
  </si>
  <si>
    <t>deposito aeronautica militare</t>
  </si>
  <si>
    <t>deposito heinemann</t>
  </si>
  <si>
    <t>deposito sac service</t>
  </si>
  <si>
    <t>ufficio a disposizione</t>
  </si>
  <si>
    <t>ufficio katane</t>
  </si>
  <si>
    <t>ufficio aviapartner</t>
  </si>
  <si>
    <t>ufficio controllo standard fornitori</t>
  </si>
  <si>
    <t>ufficio aviation services</t>
  </si>
  <si>
    <t>ufficio lost&amp;found</t>
  </si>
  <si>
    <t>AREE COMMERCIALI A DISPOSIZIONE</t>
  </si>
  <si>
    <t>lotto a disposizione</t>
  </si>
  <si>
    <t>cos ata</t>
  </si>
  <si>
    <t>locale ascensori</t>
  </si>
  <si>
    <t>ambulatorio visita</t>
  </si>
  <si>
    <t>ufficio operatori sanitari</t>
  </si>
  <si>
    <t>ufficio direzione sanitaria</t>
  </si>
  <si>
    <t>deposito consumabili</t>
  </si>
  <si>
    <t xml:space="preserve">locale quadri </t>
  </si>
  <si>
    <t>SANITÀ AEREA</t>
  </si>
  <si>
    <t>w.c. sanità aerea</t>
  </si>
  <si>
    <t>ripostiglio sanità aerea</t>
  </si>
  <si>
    <t>ufficio g.d.f.</t>
  </si>
  <si>
    <t>ufficio polizia</t>
  </si>
  <si>
    <t>CORPO FORESTALE</t>
  </si>
  <si>
    <t>area controlli di sicurezza</t>
  </si>
  <si>
    <t>spogliatoio donne</t>
  </si>
  <si>
    <t>spogliatoio uomini</t>
  </si>
  <si>
    <t>disimpegno uscite sicurezza nord</t>
  </si>
  <si>
    <t>disimpegno uscite sicurezza sud</t>
  </si>
  <si>
    <t>scala sud</t>
  </si>
  <si>
    <t>scala nord</t>
  </si>
  <si>
    <t>deposito polizia</t>
  </si>
  <si>
    <t>connettivo enti di stato</t>
  </si>
  <si>
    <t>w.c. polizia</t>
  </si>
  <si>
    <t>w.c. enti di stato</t>
  </si>
  <si>
    <t>L103a</t>
  </si>
  <si>
    <t>filtro scala arrivi extra schengen</t>
  </si>
  <si>
    <t>attesa lost&amp;found extra schengen</t>
  </si>
  <si>
    <t>scala arrivi extra schengen</t>
  </si>
  <si>
    <t>deposito arrivi extra schengen</t>
  </si>
  <si>
    <t>filtro arrivi extra schengen</t>
  </si>
  <si>
    <t>riconsegna bagagli extra schengen</t>
  </si>
  <si>
    <t>riconsegna bagagli jolly</t>
  </si>
  <si>
    <t>riconsegna bagagli schengen</t>
  </si>
  <si>
    <t>rampa arrivi remoti</t>
  </si>
  <si>
    <t>connettivo compagnie sud</t>
  </si>
  <si>
    <t>connettivo compagnie nord</t>
  </si>
  <si>
    <t>BANCA AGRICOLA POPOLARE DI RAGUSA</t>
  </si>
  <si>
    <t>L114</t>
  </si>
  <si>
    <t>L115</t>
  </si>
  <si>
    <t>front office lost&amp;found</t>
  </si>
  <si>
    <t>partenze aree remote</t>
  </si>
  <si>
    <t>sala amica</t>
  </si>
  <si>
    <t>locale quadri</t>
  </si>
  <si>
    <t>filtro scala est</t>
  </si>
  <si>
    <t>scala est</t>
  </si>
  <si>
    <t>L120a</t>
  </si>
  <si>
    <t>ambulatori cri</t>
  </si>
  <si>
    <t>CROCE ROSSA ITALIANA</t>
  </si>
  <si>
    <t>banca</t>
  </si>
  <si>
    <t>w.c. pubblici est</t>
  </si>
  <si>
    <t>wine bar</t>
  </si>
  <si>
    <t>ufficio a.a.p.i.t.</t>
  </si>
  <si>
    <t>L127</t>
  </si>
  <si>
    <t>ufficio cambio valuta</t>
  </si>
  <si>
    <t>bar</t>
  </si>
  <si>
    <t>deposito bar</t>
  </si>
  <si>
    <t>L129</t>
  </si>
  <si>
    <t>sfizio caffè</t>
  </si>
  <si>
    <t>deposito sfizio caffè</t>
  </si>
  <si>
    <t>L130d</t>
  </si>
  <si>
    <t>L130b</t>
  </si>
  <si>
    <t>L130c</t>
  </si>
  <si>
    <t>w.c. pubblici ovest</t>
  </si>
  <si>
    <t>nonna vincenza</t>
  </si>
  <si>
    <t>hall arrivi</t>
  </si>
  <si>
    <t>allestimento voli</t>
  </si>
  <si>
    <t>L141</t>
  </si>
  <si>
    <t>L142</t>
  </si>
  <si>
    <t>L143</t>
  </si>
  <si>
    <t>L135</t>
  </si>
  <si>
    <t>L136</t>
  </si>
  <si>
    <t>L137</t>
  </si>
  <si>
    <t>info ct</t>
  </si>
  <si>
    <t>ufficio rent a car</t>
  </si>
  <si>
    <t>presidio manutenzione</t>
  </si>
  <si>
    <t>spogliatoio</t>
  </si>
  <si>
    <t>sala corsi</t>
  </si>
  <si>
    <t>spogliatoi</t>
  </si>
  <si>
    <t>uffico</t>
  </si>
  <si>
    <t>locale dati</t>
  </si>
  <si>
    <t>connettivo partenze aree remote</t>
  </si>
  <si>
    <t>quadro permutazione</t>
  </si>
  <si>
    <t>scala ovest</t>
  </si>
  <si>
    <t>filtro scala ovest</t>
  </si>
  <si>
    <t>galleria arrivi extra schengen</t>
  </si>
  <si>
    <t>area corrispondenze</t>
  </si>
  <si>
    <t>galleria arrivi schengen</t>
  </si>
  <si>
    <t>ITALY AVIATION SERVICE</t>
  </si>
  <si>
    <t>scala di servizio</t>
  </si>
  <si>
    <t>filtro scala di servizio</t>
  </si>
  <si>
    <t>filtro ingressi uffici</t>
  </si>
  <si>
    <t>ingresso uffici</t>
  </si>
  <si>
    <t>trattamento bagagli</t>
  </si>
  <si>
    <t>rampa arrivi schengen</t>
  </si>
  <si>
    <t>self check-in</t>
  </si>
  <si>
    <t>ufficio capo turno</t>
  </si>
  <si>
    <t>lista d'attesa</t>
  </si>
  <si>
    <t>deposito</t>
  </si>
  <si>
    <t>connettivo torre</t>
  </si>
  <si>
    <t>filtro scala torre</t>
  </si>
  <si>
    <t>scala sud torre</t>
  </si>
  <si>
    <t>front office biglietteria</t>
  </si>
  <si>
    <t>scala nord torre</t>
  </si>
  <si>
    <t>area check-in ovest</t>
  </si>
  <si>
    <t>area check-in est</t>
  </si>
  <si>
    <t>hall partenze</t>
  </si>
  <si>
    <t>plastificazione bagagli</t>
  </si>
  <si>
    <t>tabacchi/edicola</t>
  </si>
  <si>
    <t>abbigliamento uomo</t>
  </si>
  <si>
    <t>abbigliamento donna</t>
  </si>
  <si>
    <t>prodotti tipici siciliani</t>
  </si>
  <si>
    <t>duty free</t>
  </si>
  <si>
    <t>ceramiche</t>
  </si>
  <si>
    <t>VICERÈ</t>
  </si>
  <si>
    <t>bancomat</t>
  </si>
  <si>
    <t>CREDITO SICILIANO</t>
  </si>
  <si>
    <t>imbarchi extra schengen</t>
  </si>
  <si>
    <t>w.c. imbarchi extra schengen</t>
  </si>
  <si>
    <t>hall imbarchi schengen</t>
  </si>
  <si>
    <t>sala riunioni</t>
  </si>
  <si>
    <t>sala d'attesa</t>
  </si>
  <si>
    <t>scala sud-est</t>
  </si>
  <si>
    <t>terrazza bar</t>
  </si>
  <si>
    <t>w.c. sala vip</t>
  </si>
  <si>
    <t>w.c. pubblico ristorante</t>
  </si>
  <si>
    <t>food court</t>
  </si>
  <si>
    <t>TURKISH AIRLINES</t>
  </si>
  <si>
    <t>filtro ascensore</t>
  </si>
  <si>
    <t>connettivo sud</t>
  </si>
  <si>
    <t>filtro scale</t>
  </si>
  <si>
    <t>connettivo nord</t>
  </si>
  <si>
    <t>filtro scala sud</t>
  </si>
  <si>
    <t>filtro scala nord</t>
  </si>
  <si>
    <t>locale ascensore</t>
  </si>
  <si>
    <t>area tecnica</t>
  </si>
  <si>
    <t>NOTE</t>
  </si>
  <si>
    <t>locale tecnico</t>
  </si>
  <si>
    <t>locale arrivo telecom</t>
  </si>
  <si>
    <t>INFO CT</t>
  </si>
  <si>
    <t>w.c. a servizio dei locali tecnici</t>
  </si>
  <si>
    <t>w.c. area smistamento bagagli</t>
  </si>
  <si>
    <t>w.c. torre a servizio del personale</t>
  </si>
  <si>
    <t>w.c. pubblico arrivi extra schengen</t>
  </si>
  <si>
    <t>anti w.c. pubblico arrivi extra schengen</t>
  </si>
  <si>
    <t>w.c. pubblico arrivi schengen</t>
  </si>
  <si>
    <t>w.c. pubblico partenze aree remote</t>
  </si>
  <si>
    <t>w.c. polizia a servizio del personale</t>
  </si>
  <si>
    <t>anti w.c. pubblico est</t>
  </si>
  <si>
    <t>w.c. pubblico est</t>
  </si>
  <si>
    <t>w.c. a servizio del personale</t>
  </si>
  <si>
    <t>w.c. pubblico ovest airside</t>
  </si>
  <si>
    <t>w.c. pubblico ovest landside</t>
  </si>
  <si>
    <t>anti w.c. pubblico ovest landside</t>
  </si>
  <si>
    <t>w.c. pubblico est landside</t>
  </si>
  <si>
    <t>w.c. sala amica landside</t>
  </si>
  <si>
    <t>w.c. uffici terminal ovest</t>
  </si>
  <si>
    <t>w.c. uffici terminal est</t>
  </si>
  <si>
    <t>w.c. torre uffici enac</t>
  </si>
  <si>
    <t>deposito terrazza bar</t>
  </si>
  <si>
    <t>negozio</t>
  </si>
  <si>
    <t>parafarmacia</t>
  </si>
  <si>
    <t>uffucio</t>
  </si>
  <si>
    <t>SAC S.p.A.</t>
  </si>
  <si>
    <t>SAC SERVICE S.r.l.</t>
  </si>
  <si>
    <t>Gestore</t>
  </si>
  <si>
    <t>SAC - LOCALI TECNICI</t>
  </si>
  <si>
    <t>SAC - SERVIZI IGIENICI</t>
  </si>
  <si>
    <t>SAC - SERVIZI GENERALI</t>
  </si>
  <si>
    <t>SAC - LOCALI A DISPOSIZIONE</t>
  </si>
  <si>
    <t>DESTINAZIONE D'USO</t>
  </si>
  <si>
    <t>Gestore Totale</t>
  </si>
  <si>
    <t>w.c. - quadri elettrici e scaldacqua</t>
  </si>
  <si>
    <t>locale quadri - centro stella</t>
  </si>
  <si>
    <t>luogo di culto</t>
  </si>
  <si>
    <t>filtro</t>
  </si>
  <si>
    <t>connettivo riconcilio bagagli</t>
  </si>
  <si>
    <t>L14a</t>
  </si>
  <si>
    <t>quadri elettrici e dati</t>
  </si>
  <si>
    <t>locale ups</t>
  </si>
  <si>
    <t>autisti p.r.m.</t>
  </si>
  <si>
    <t>manutenzione nastri</t>
  </si>
  <si>
    <t>annunci sonori aerostazione</t>
  </si>
  <si>
    <t>archivio sac</t>
  </si>
  <si>
    <t>cappella</t>
  </si>
  <si>
    <t>manutenzione sistema informatico</t>
  </si>
  <si>
    <t>locale dati informatici</t>
  </si>
  <si>
    <t>supporto manutenzione elettrica</t>
  </si>
  <si>
    <t>spogliatoio manutenzione sac</t>
  </si>
  <si>
    <t>spogliatoio carabinieri</t>
  </si>
  <si>
    <t>supporto manutenzione security</t>
  </si>
  <si>
    <t>connettivo locali tecnici</t>
  </si>
  <si>
    <t>connettivo airest srl food</t>
  </si>
  <si>
    <t>connettivo cappella</t>
  </si>
  <si>
    <t>connettivo spogliatoi sac service</t>
  </si>
  <si>
    <t>connettivo uffici mezzanino</t>
  </si>
  <si>
    <t>connettivo w.c. ovest</t>
  </si>
  <si>
    <t>connettivo uffici ovest</t>
  </si>
  <si>
    <t>connettivo presidio manutenzione</t>
  </si>
  <si>
    <t>connettivo uffici polizia</t>
  </si>
  <si>
    <t>connettivo sala vip sac</t>
  </si>
  <si>
    <t>connettivo uffici terminal est</t>
  </si>
  <si>
    <t>connettivo uffici terminal ovest</t>
  </si>
  <si>
    <t>vano scala</t>
  </si>
  <si>
    <t>varco retail</t>
  </si>
  <si>
    <t>area accesso torre</t>
  </si>
  <si>
    <t>atrio torre</t>
  </si>
  <si>
    <t>sala controllo passaporti</t>
  </si>
  <si>
    <t>atrio d'ingresso</t>
  </si>
  <si>
    <t>torre loading bridge H1</t>
  </si>
  <si>
    <t>torre loading bridge H2</t>
  </si>
  <si>
    <t>torre loading bridge H3</t>
  </si>
  <si>
    <t>torre loading bridge H4</t>
  </si>
  <si>
    <t>torre loading bridge H5</t>
  </si>
  <si>
    <t>torre loading bridge H6</t>
  </si>
  <si>
    <t>connettivo spogliatoi polizia</t>
  </si>
  <si>
    <t>varco bellini</t>
  </si>
  <si>
    <t>loading bridge 1</t>
  </si>
  <si>
    <t>loading bridge 2</t>
  </si>
  <si>
    <t>loading bridge 3</t>
  </si>
  <si>
    <t>loading bridge 4</t>
  </si>
  <si>
    <t>loading bridge jolly</t>
  </si>
  <si>
    <t>loading bridge extra schengen</t>
  </si>
  <si>
    <t>sala vip sac</t>
  </si>
  <si>
    <t>responsabile sala vip sac</t>
  </si>
  <si>
    <t>rapporti con le istituzioni aeronautiche</t>
  </si>
  <si>
    <t>accountable manager</t>
  </si>
  <si>
    <t>responsabile certificazione dati</t>
  </si>
  <si>
    <t>terminal supervisor</t>
  </si>
  <si>
    <t>connettivo segreteria ph terminal</t>
  </si>
  <si>
    <t>connettivo uffici ph terminal</t>
  </si>
  <si>
    <t>certificazione dati</t>
  </si>
  <si>
    <t>p.r.m.</t>
  </si>
  <si>
    <t>servizio qualità</t>
  </si>
  <si>
    <t>responsabile qualità e controllo fornitori</t>
  </si>
  <si>
    <t>connettivo servizio qualità</t>
  </si>
  <si>
    <t>deposito servizio qualità</t>
  </si>
  <si>
    <t>security manager</t>
  </si>
  <si>
    <t>apron operation service</t>
  </si>
  <si>
    <t>deposito locale carrelli</t>
  </si>
  <si>
    <t>area controllo merci</t>
  </si>
  <si>
    <t>connettivo spogliatoi</t>
  </si>
  <si>
    <t>spogliatoi uomini</t>
  </si>
  <si>
    <t>spogliatoi donne</t>
  </si>
  <si>
    <t>responsabile security</t>
  </si>
  <si>
    <t>connettivo ufficio spogliatoio</t>
  </si>
  <si>
    <t>spogliatoio e break room</t>
  </si>
  <si>
    <t>ufficio comandante</t>
  </si>
  <si>
    <t>front office</t>
  </si>
  <si>
    <t>w.c. uffici carabinieri</t>
  </si>
  <si>
    <t>ufficio operativo</t>
  </si>
  <si>
    <t>ambulatorio medico</t>
  </si>
  <si>
    <t>connettivo sanità aerea</t>
  </si>
  <si>
    <t>sala vip alitalia</t>
  </si>
  <si>
    <t>connettivo uffici alitalia</t>
  </si>
  <si>
    <t>capo scalo alitalia</t>
  </si>
  <si>
    <t>responsabile capi scalo alitalia</t>
  </si>
  <si>
    <t>new</t>
  </si>
  <si>
    <t>Bbe</t>
  </si>
  <si>
    <t>SICILIARTE</t>
  </si>
  <si>
    <t>ES12</t>
  </si>
  <si>
    <t>SC19</t>
  </si>
  <si>
    <t>SAC - SALA VIP</t>
  </si>
  <si>
    <t>A07</t>
  </si>
  <si>
    <t>SC23</t>
  </si>
  <si>
    <t>SC24</t>
  </si>
  <si>
    <t>SC25</t>
  </si>
  <si>
    <t>area foto polizia</t>
  </si>
  <si>
    <t>KATANE - BIGLIETTERIA</t>
  </si>
  <si>
    <t>AVIATION SERVICES - BIGLIETTERIA</t>
  </si>
  <si>
    <t>LEGENDA Old</t>
  </si>
  <si>
    <t>SI.BA.</t>
  </si>
  <si>
    <t>PAS</t>
  </si>
  <si>
    <t>AIREST - FOOD</t>
  </si>
  <si>
    <t>AIREST - RETAIL</t>
  </si>
  <si>
    <t>ALITALIA CAI - SALA VIP</t>
  </si>
  <si>
    <t>Operatori Aeroportuali</t>
  </si>
  <si>
    <t>Operatori Aeroportuali Totale</t>
  </si>
  <si>
    <t>SC26</t>
  </si>
  <si>
    <t>SC27</t>
  </si>
  <si>
    <t>SC28</t>
  </si>
  <si>
    <t>SC29</t>
  </si>
  <si>
    <t>SC30</t>
  </si>
  <si>
    <t>SC31</t>
  </si>
  <si>
    <t>HERTZ</t>
  </si>
  <si>
    <t>AP TRANSFERS</t>
  </si>
  <si>
    <t>FORZESE</t>
  </si>
  <si>
    <t>WINFED</t>
  </si>
  <si>
    <t>LOCAUTO RENT</t>
  </si>
  <si>
    <t>HOLIDAY CAR RENTAL</t>
  </si>
  <si>
    <t>rent a car</t>
  </si>
  <si>
    <t>L7a</t>
  </si>
  <si>
    <t>L1a</t>
  </si>
  <si>
    <t>L1b</t>
  </si>
  <si>
    <t>L1c</t>
  </si>
  <si>
    <t>L1d</t>
  </si>
  <si>
    <t>L1e</t>
  </si>
  <si>
    <t>L2a</t>
  </si>
  <si>
    <t>L6a</t>
  </si>
  <si>
    <t>L6b</t>
  </si>
  <si>
    <t>L6c</t>
  </si>
  <si>
    <t>L8a</t>
  </si>
  <si>
    <t>L8b</t>
  </si>
  <si>
    <t>L11</t>
  </si>
  <si>
    <t>L12</t>
  </si>
  <si>
    <t>L21a</t>
  </si>
  <si>
    <t>L21b</t>
  </si>
  <si>
    <t>L22a</t>
  </si>
  <si>
    <t>L22b</t>
  </si>
  <si>
    <t>L22c</t>
  </si>
  <si>
    <t>L26a</t>
  </si>
  <si>
    <t>L41a</t>
  </si>
  <si>
    <t>L42a</t>
  </si>
  <si>
    <t>L42b</t>
  </si>
  <si>
    <t>L50</t>
  </si>
  <si>
    <t>L51</t>
  </si>
  <si>
    <t>L51a</t>
  </si>
  <si>
    <t>L51b</t>
  </si>
  <si>
    <t>L52</t>
  </si>
  <si>
    <t>L53</t>
  </si>
  <si>
    <t>L54</t>
  </si>
  <si>
    <t>L55</t>
  </si>
  <si>
    <t>L56</t>
  </si>
  <si>
    <t>L57</t>
  </si>
  <si>
    <t>L58</t>
  </si>
  <si>
    <t>L59</t>
  </si>
  <si>
    <t>L60</t>
  </si>
  <si>
    <t>L61</t>
  </si>
  <si>
    <t>L62</t>
  </si>
  <si>
    <t>L63</t>
  </si>
  <si>
    <t>L64</t>
  </si>
  <si>
    <t>L65</t>
  </si>
  <si>
    <t>L65a</t>
  </si>
  <si>
    <t>L66</t>
  </si>
  <si>
    <t>L67</t>
  </si>
  <si>
    <t>L68</t>
  </si>
  <si>
    <t>L69</t>
  </si>
  <si>
    <t>L70</t>
  </si>
  <si>
    <t>L71</t>
  </si>
  <si>
    <t>L71a</t>
  </si>
  <si>
    <t>L72</t>
  </si>
  <si>
    <t>L73</t>
  </si>
  <si>
    <t>L74</t>
  </si>
  <si>
    <t>L75</t>
  </si>
  <si>
    <t>L76</t>
  </si>
  <si>
    <t>L77</t>
  </si>
  <si>
    <t>L78</t>
  </si>
  <si>
    <t>L79</t>
  </si>
  <si>
    <t>L80</t>
  </si>
  <si>
    <t>L81</t>
  </si>
  <si>
    <t>L81a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</si>
  <si>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</si>
  <si>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</si>
  <si>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</si>
  <si>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</si>
  <si>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</si>
  <si>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</si>
  <si>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</si>
  <si>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</si>
  <si>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</si>
  <si>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L90a</t>
  </si>
  <si>
    <t>L91</t>
  </si>
  <si>
    <t>L92</t>
  </si>
  <si>
    <t>L93</t>
  </si>
  <si>
    <t>L94</t>
  </si>
  <si>
    <t>L95</t>
  </si>
  <si>
    <t>L96</t>
  </si>
  <si>
    <t>L97</t>
  </si>
  <si>
    <t>L98</t>
  </si>
  <si>
    <t>L99</t>
  </si>
  <si>
    <t>L16a</t>
  </si>
  <si>
    <t>L16b</t>
  </si>
  <si>
    <t>L16c</t>
  </si>
  <si>
    <t>L39a</t>
  </si>
  <si>
    <t>L39b</t>
  </si>
  <si>
    <t>L40a</t>
  </si>
  <si>
    <t>L40b</t>
  </si>
  <si>
    <t>L41b</t>
  </si>
  <si>
    <t>L41c</t>
  </si>
  <si>
    <t>L41d</t>
  </si>
  <si>
    <t>L42c</t>
  </si>
  <si>
    <t>L53a</t>
  </si>
  <si>
    <t>L59a</t>
  </si>
  <si>
    <t>L59b</t>
  </si>
  <si>
    <t>L59c</t>
  </si>
  <si>
    <t>L59d</t>
  </si>
  <si>
    <t>L59e</t>
  </si>
  <si>
    <t>L59f</t>
  </si>
  <si>
    <t>L18a</t>
  </si>
  <si>
    <t>L20a</t>
  </si>
  <si>
    <t>L24a</t>
  </si>
  <si>
    <t>L24b</t>
  </si>
  <si>
    <t>L24c</t>
  </si>
  <si>
    <t>L24d</t>
  </si>
  <si>
    <t>L31a</t>
  </si>
  <si>
    <t>L35a</t>
  </si>
  <si>
    <t>L37a</t>
  </si>
  <si>
    <t>L39c</t>
  </si>
  <si>
    <t>L39d</t>
  </si>
  <si>
    <t>L39e</t>
  </si>
  <si>
    <t>L41e</t>
  </si>
  <si>
    <t>L42d</t>
  </si>
  <si>
    <t>L42e</t>
  </si>
  <si>
    <t>L42f</t>
  </si>
  <si>
    <t>L47a</t>
  </si>
  <si>
    <t>L47b</t>
  </si>
  <si>
    <t>L13a</t>
  </si>
  <si>
    <t>L13b</t>
  </si>
  <si>
    <t>L13c</t>
  </si>
  <si>
    <t>L13d</t>
  </si>
  <si>
    <t>L13e</t>
  </si>
  <si>
    <t>L13f</t>
  </si>
  <si>
    <t>L62a</t>
  </si>
  <si>
    <t>L62b</t>
  </si>
  <si>
    <t>L67a</t>
  </si>
  <si>
    <t>L68a</t>
  </si>
  <si>
    <t>L68b</t>
  </si>
  <si>
    <t>L69a</t>
  </si>
  <si>
    <t>L72a</t>
  </si>
  <si>
    <t>L72b</t>
  </si>
  <si>
    <t>L72c</t>
  </si>
  <si>
    <t>L72d</t>
  </si>
  <si>
    <t>spogliatoio guardia di finanza</t>
  </si>
  <si>
    <t>SC32</t>
  </si>
  <si>
    <t>TRUESTAR GROUP</t>
  </si>
  <si>
    <t>L144</t>
  </si>
  <si>
    <t>L145</t>
  </si>
  <si>
    <t>postazione controlli extra schengen</t>
  </si>
  <si>
    <t>OP11</t>
  </si>
  <si>
    <t>GENIUS HANDLING</t>
  </si>
  <si>
    <t>OP12</t>
  </si>
  <si>
    <t>GH CATANIA</t>
  </si>
  <si>
    <t>SC33</t>
  </si>
  <si>
    <t>GH CATANIA - BIGLIETTERIA</t>
  </si>
  <si>
    <t>responsabile manutenzione airside</t>
  </si>
  <si>
    <t>ph area di movimento</t>
  </si>
  <si>
    <t>segreteria terminal</t>
  </si>
  <si>
    <t>ph terminal - ph manutenzione</t>
  </si>
  <si>
    <t>dph terminal</t>
  </si>
  <si>
    <t>NORMA</t>
  </si>
  <si>
    <t>area di esposizione e vendita</t>
  </si>
  <si>
    <t>w.c. e spogliatoi cucina</t>
  </si>
  <si>
    <t>cucina</t>
  </si>
  <si>
    <t>vano lavapiatti</t>
  </si>
  <si>
    <t>vano frigo</t>
  </si>
  <si>
    <t>w.c. laboratorio di cucina nord</t>
  </si>
  <si>
    <t>w.c. laboratorio di cucina ovest</t>
  </si>
  <si>
    <t>w.c. a servizio pubblico</t>
  </si>
  <si>
    <t>ufficio responsabile</t>
  </si>
  <si>
    <t>laboratorio di cucina</t>
  </si>
  <si>
    <t>sala riunioni 35 posti</t>
  </si>
  <si>
    <t>sala riunioni 90 posti</t>
  </si>
  <si>
    <t>sala riunioni 45 posti</t>
  </si>
  <si>
    <t>locale quadri e impianti meccanici</t>
  </si>
  <si>
    <t>deposito Taccia</t>
  </si>
  <si>
    <t>SC34</t>
  </si>
  <si>
    <t>SICILYSHOP</t>
  </si>
  <si>
    <t>L64a</t>
  </si>
  <si>
    <t>deposito Secutity Manager</t>
  </si>
  <si>
    <t>ufficio Secutity Manager</t>
  </si>
  <si>
    <t>deposito lotto a disposizione</t>
  </si>
  <si>
    <t>gioielleria, orologeria, alta bigiotteria</t>
  </si>
  <si>
    <t>ottica, occhialeria</t>
  </si>
  <si>
    <t>w.c. pubblico est air side</t>
  </si>
  <si>
    <t>w.c. pubblico ovest air side</t>
  </si>
  <si>
    <t>L60a</t>
  </si>
  <si>
    <t>L60b</t>
  </si>
  <si>
    <t>deposito le antiche delizie</t>
  </si>
  <si>
    <t>SC35</t>
  </si>
  <si>
    <t>L146</t>
  </si>
  <si>
    <t>banco informazioni</t>
  </si>
  <si>
    <t>L147</t>
  </si>
  <si>
    <t>dogana custum</t>
  </si>
  <si>
    <t>postazione informazioni</t>
  </si>
  <si>
    <t>postazione tax free</t>
  </si>
  <si>
    <t>anti w.c. pubblico est in disuso</t>
  </si>
  <si>
    <t>w.c. pubblico est in disuso</t>
  </si>
  <si>
    <t>w.c. - quadri elettrici e scaldacqua in disuso</t>
  </si>
  <si>
    <t>w.c. pubblico ovest airside in disuso</t>
  </si>
  <si>
    <t>connettivo uffici SAC-alitalia</t>
  </si>
  <si>
    <t>Ata Airports SpA</t>
  </si>
  <si>
    <t>cos ata airports spa</t>
  </si>
  <si>
    <t>LE ANTICHE DELIZIE-LIBRERIA</t>
  </si>
  <si>
    <t>libreria</t>
  </si>
  <si>
    <t>SC36</t>
  </si>
  <si>
    <t>SIXT</t>
  </si>
  <si>
    <t>TERMINAL C</t>
  </si>
  <si>
    <t>SC37</t>
  </si>
  <si>
    <t>L22bis</t>
  </si>
  <si>
    <t>Hall partenze land side</t>
  </si>
  <si>
    <t>hall partenze land side</t>
  </si>
  <si>
    <t>disimpegno w.c.</t>
  </si>
  <si>
    <t xml:space="preserve">disimpegno w.c. </t>
  </si>
  <si>
    <t>connettivo op. aeroportuali</t>
  </si>
  <si>
    <t>area nastri</t>
  </si>
  <si>
    <t>biglietteria</t>
  </si>
  <si>
    <t>food</t>
  </si>
  <si>
    <t>w.c. extra schengen</t>
  </si>
  <si>
    <t>L90b</t>
  </si>
  <si>
    <t>connettivo w.c. extra schengen</t>
  </si>
  <si>
    <t>L129b</t>
  </si>
  <si>
    <t>MYCHEF BRICIOLE</t>
  </si>
  <si>
    <t>SC38</t>
  </si>
  <si>
    <t>MYCHEF SPA-MC DONALD</t>
  </si>
  <si>
    <t>L2b</t>
  </si>
  <si>
    <t>L2c</t>
  </si>
  <si>
    <t>L2d</t>
  </si>
  <si>
    <t>L2e</t>
  </si>
  <si>
    <t>L2f</t>
  </si>
  <si>
    <t>reception</t>
  </si>
  <si>
    <t>CHEF EXPRESS SPA-ANTICA FOCACCERIA</t>
  </si>
  <si>
    <t>SC39</t>
  </si>
  <si>
    <t>ITALY CAR RENT</t>
  </si>
  <si>
    <t>SC40</t>
  </si>
  <si>
    <t>NOLEGGIARE</t>
  </si>
  <si>
    <t>SC41</t>
  </si>
  <si>
    <t>SC42</t>
  </si>
  <si>
    <t>AG TRANSFER</t>
  </si>
  <si>
    <t>B-RENT</t>
  </si>
  <si>
    <t xml:space="preserve">rent a car </t>
  </si>
  <si>
    <t>SC43</t>
  </si>
  <si>
    <t>OP13</t>
  </si>
  <si>
    <t>El Al</t>
  </si>
  <si>
    <t>OP14</t>
  </si>
  <si>
    <t>AVIAPARTNER SICILY SRL</t>
  </si>
  <si>
    <t>CAFE'S</t>
  </si>
  <si>
    <t>L12bis</t>
  </si>
  <si>
    <t>Wizzair</t>
  </si>
  <si>
    <t>SC44</t>
  </si>
  <si>
    <t xml:space="preserve">ufficio </t>
  </si>
  <si>
    <t>soppresso accorpato con L24</t>
  </si>
  <si>
    <t>Sala PRM</t>
  </si>
  <si>
    <t>Sala PRM nata con accorpamento di L25 ed L48</t>
  </si>
  <si>
    <t>L32bis</t>
  </si>
  <si>
    <t>L27bis</t>
  </si>
  <si>
    <t>L27a</t>
  </si>
  <si>
    <t>SOPPRESSO</t>
  </si>
  <si>
    <t>L104a</t>
  </si>
  <si>
    <t>locale soppresso</t>
  </si>
  <si>
    <t>medicheria</t>
  </si>
  <si>
    <t>ufficio incassi</t>
  </si>
  <si>
    <t>disimpegno</t>
  </si>
  <si>
    <t>SC45</t>
  </si>
  <si>
    <t>KSM</t>
  </si>
  <si>
    <t>ufficio ksm</t>
  </si>
  <si>
    <t>SC46</t>
  </si>
  <si>
    <t>ARCDATA</t>
  </si>
  <si>
    <t>ufficio it support</t>
  </si>
  <si>
    <t>LAGARDERE</t>
  </si>
  <si>
    <t>SC47</t>
  </si>
  <si>
    <t>AIRCRAFT MAINTENANCE</t>
  </si>
  <si>
    <t>SC48</t>
  </si>
  <si>
    <t>BPAR</t>
  </si>
  <si>
    <t xml:space="preserve">deposito </t>
  </si>
  <si>
    <t>ATM</t>
  </si>
  <si>
    <t>i dolci di agata</t>
  </si>
  <si>
    <t>L41 unificato ai lotti L8+L41c</t>
  </si>
  <si>
    <t>soppresso accorpato con L41</t>
  </si>
  <si>
    <t>soppresso accorpato a L41a</t>
  </si>
  <si>
    <t>soppresso accorpato a L41</t>
  </si>
  <si>
    <t>the place</t>
  </si>
  <si>
    <t>soppresso</t>
  </si>
  <si>
    <t>L42g</t>
  </si>
  <si>
    <t>(rinomina lotto da L42f ad L42g) locale quadri</t>
  </si>
  <si>
    <t>duty free extra schengen</t>
  </si>
  <si>
    <t>SC49</t>
  </si>
  <si>
    <t>L42h</t>
  </si>
  <si>
    <t>area esterna</t>
  </si>
  <si>
    <t>area tavolini</t>
  </si>
  <si>
    <t>area per consumazione</t>
  </si>
  <si>
    <t>L58a</t>
  </si>
  <si>
    <t>L66a</t>
  </si>
  <si>
    <t>L92a</t>
  </si>
  <si>
    <t>food area esterna</t>
  </si>
  <si>
    <t>CHEF EXPRESS (land side)</t>
  </si>
  <si>
    <t>CHEF EXPRESS (air side)</t>
  </si>
  <si>
    <t>SC50</t>
  </si>
  <si>
    <t>L26b</t>
  </si>
  <si>
    <t>sparkling bar</t>
  </si>
  <si>
    <t>SC51</t>
  </si>
  <si>
    <t>Chef Express</t>
  </si>
  <si>
    <t>ITA</t>
  </si>
  <si>
    <t xml:space="preserve">terminal </t>
  </si>
  <si>
    <t>CCM service</t>
  </si>
  <si>
    <t>CAPRI (GUTTERIDGE)</t>
  </si>
  <si>
    <t>SC52</t>
  </si>
  <si>
    <t>OP15</t>
  </si>
  <si>
    <t>ASC</t>
  </si>
  <si>
    <t>L115a</t>
  </si>
  <si>
    <t>L106a</t>
  </si>
  <si>
    <t>deposito momentaneo bagagli</t>
  </si>
  <si>
    <t>ufficio(AREA INTERDETTA DOPO INCENDIO)</t>
  </si>
  <si>
    <t>rent a car(AREA INTERDETTA DOPO INCENDIO)</t>
  </si>
  <si>
    <t>locale tecnico(AREA INTERDETTA DOPO INCENDIO)</t>
  </si>
  <si>
    <t>locale quadri (AREA INTERDETTA DOPO INCENDIO)</t>
  </si>
  <si>
    <t>w.c.(AREA INTERDETTA DOPO INCENDIO)</t>
  </si>
  <si>
    <t>w.c. pubblici est(AREA INTERDETTA DOPO INCENDIO)</t>
  </si>
  <si>
    <t>w.c. - quadri elettrici e scaldacqua(AREA INTERDETTA DOPO INCENDIO)</t>
  </si>
  <si>
    <t>punto di gestione ed assistenza ai passeggeri oggetto di cancellazione voli</t>
  </si>
  <si>
    <t>sala vip ITA</t>
  </si>
  <si>
    <t>operativo</t>
  </si>
  <si>
    <t>area commerciale dismessa da luglio per nuovo gate di imbarco</t>
  </si>
  <si>
    <t>deposito rilasciato da luglio</t>
  </si>
  <si>
    <t>TOTALE</t>
  </si>
  <si>
    <t xml:space="preserve">WORLD FUEL SERVICES ITALY </t>
  </si>
  <si>
    <t>AEROCLUB</t>
  </si>
  <si>
    <t>AIR CONSULT</t>
  </si>
  <si>
    <t>RISCALDAMENTO/CONDIZ.</t>
  </si>
  <si>
    <t>€</t>
  </si>
  <si>
    <t>LUCE</t>
  </si>
  <si>
    <t>energia totale euro</t>
  </si>
  <si>
    <t>ACQUA</t>
  </si>
  <si>
    <t>kwh</t>
  </si>
  <si>
    <t>TASSA SMALTIMENTO</t>
  </si>
  <si>
    <t>Generali</t>
  </si>
  <si>
    <t>Oneri Condizionamento (gasolio, gas)</t>
  </si>
  <si>
    <t>Oneri energetici (al netto utenze dirette)</t>
  </si>
  <si>
    <t>Oneri idrici</t>
  </si>
  <si>
    <t>Oneri smaltimento rifiuti</t>
  </si>
  <si>
    <t>ANNO 2023</t>
  </si>
  <si>
    <t>(vuoto)</t>
  </si>
  <si>
    <t>(vuoto) Totale</t>
  </si>
  <si>
    <t>#N/D</t>
  </si>
  <si>
    <t>#N/D Totale</t>
  </si>
  <si>
    <t>millesimi</t>
  </si>
  <si>
    <t>%</t>
  </si>
  <si>
    <t>UTENZE E SERVIZI GENERALI</t>
  </si>
  <si>
    <t>ENERGETICI SPECIFICI KWh</t>
  </si>
  <si>
    <t>Euro</t>
  </si>
  <si>
    <t>EURONET 360 FINANCE</t>
  </si>
  <si>
    <t>LAGARDERE Scirocco</t>
  </si>
  <si>
    <t>YEX CHANGE SRL</t>
  </si>
  <si>
    <t>Totale ricalcolato</t>
  </si>
  <si>
    <t>LAGARDERE BONTA'</t>
  </si>
  <si>
    <t>LAGARDERE Scirocco2</t>
  </si>
  <si>
    <t>LAGARDERE DUTY FREE - DOLCI AGATA</t>
  </si>
  <si>
    <t>15/05/045 CLIENTI PER FATTURE DA EMETTERE</t>
  </si>
  <si>
    <t>18/05/005 CREDITI V/SAC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</si>
</sst>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00000000"/>
    <numFmt numFmtId="165" formatCode="0.000000"/>
    <numFmt numFmtId="166" formatCode="_-* #,##0_-;\-* #,##0_-;_-* &quot;-&quot;??_-;_-@_-"/>
    <numFmt numFmtId="167" formatCode="_-* #,##0.00000_-;\-* #,##0.00000_-;_-* &quot;-&quot;??_-;_-@_-"/>
    <numFmt numFmtId="168" formatCode="0.000000000%"/>
  </numFmts>
  <fonts count="13" x14ac:knownFonts="1">
    <font>
      <sz val="10"/>
      <name val="Arial"/>
    </font>
    <font>
      <sz val="8"/>
      <name val="Arial"/>
    </font>
    <font>
      <b/>
      <sz val="10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name val="Verdana"/>
      <family val="2"/>
    </font>
    <font>
      <i/>
      <sz val="9"/>
      <name val="Verdana"/>
      <family val="2"/>
    </font>
    <font>
      <sz val="11"/>
      <color rgb="FF4D5156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0000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rgb="FFFF0000"/>
      </bottom>
      <diagonal/>
    </border>
    <border>
      <left style="medium">
        <color indexed="64"/>
      </left>
      <right/>
      <top style="thick">
        <color rgb="FFFF0000"/>
      </top>
      <bottom style="hair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5" fillId="0" borderId="2" xfId="0" applyFont="1" applyBorder="1"/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0" fillId="0" borderId="11" xfId="0" applyBorder="1"/>
    <xf numFmtId="0" fontId="3" fillId="0" borderId="14" xfId="0" applyFont="1" applyBorder="1"/>
    <xf numFmtId="0" fontId="0" fillId="0" borderId="12" xfId="0" applyBorder="1"/>
    <xf numFmtId="4" fontId="0" fillId="0" borderId="0" xfId="0" applyNumberFormat="1"/>
    <xf numFmtId="0" fontId="2" fillId="2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/>
    <xf numFmtId="0" fontId="3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5" borderId="0" xfId="0" applyFont="1" applyFill="1"/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8" xfId="0" pivotButton="1" applyBorder="1"/>
    <xf numFmtId="0" fontId="0" fillId="0" borderId="19" xfId="0" applyBorder="1"/>
    <xf numFmtId="0" fontId="0" fillId="0" borderId="18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4" fontId="0" fillId="0" borderId="22" xfId="0" applyNumberFormat="1" applyBorder="1"/>
    <xf numFmtId="4" fontId="0" fillId="0" borderId="27" xfId="0" applyNumberFormat="1" applyBorder="1"/>
    <xf numFmtId="4" fontId="0" fillId="0" borderId="18" xfId="0" applyNumberFormat="1" applyBorder="1"/>
    <xf numFmtId="4" fontId="0" fillId="0" borderId="21" xfId="0" applyNumberFormat="1" applyBorder="1"/>
    <xf numFmtId="4" fontId="0" fillId="0" borderId="24" xfId="0" applyNumberFormat="1" applyBorder="1"/>
    <xf numFmtId="4" fontId="0" fillId="0" borderId="26" xfId="0" applyNumberFormat="1" applyBorder="1"/>
    <xf numFmtId="4" fontId="0" fillId="0" borderId="18" xfId="0" pivotButton="1" applyNumberFormat="1" applyBorder="1"/>
    <xf numFmtId="4" fontId="0" fillId="0" borderId="19" xfId="0" applyNumberFormat="1" applyBorder="1"/>
    <xf numFmtId="4" fontId="0" fillId="0" borderId="20" xfId="0" applyNumberForma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6" borderId="0" xfId="0" applyFont="1" applyFill="1"/>
    <xf numFmtId="0" fontId="3" fillId="0" borderId="30" xfId="0" applyFont="1" applyBorder="1"/>
    <xf numFmtId="0" fontId="3" fillId="7" borderId="4" xfId="0" applyFont="1" applyFill="1" applyBorder="1" applyAlignment="1">
      <alignment horizontal="center"/>
    </xf>
    <xf numFmtId="4" fontId="3" fillId="7" borderId="4" xfId="0" applyNumberFormat="1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4" fontId="3" fillId="7" borderId="10" xfId="0" applyNumberFormat="1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4" fontId="3" fillId="7" borderId="15" xfId="0" applyNumberFormat="1" applyFont="1" applyFill="1" applyBorder="1" applyAlignment="1">
      <alignment horizontal="center"/>
    </xf>
    <xf numFmtId="0" fontId="4" fillId="7" borderId="15" xfId="0" applyFont="1" applyFill="1" applyBorder="1" applyAlignment="1">
      <alignment horizontal="center"/>
    </xf>
    <xf numFmtId="0" fontId="4" fillId="7" borderId="29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4" fontId="3" fillId="7" borderId="28" xfId="0" applyNumberFormat="1" applyFont="1" applyFill="1" applyBorder="1" applyAlignment="1">
      <alignment horizontal="center"/>
    </xf>
    <xf numFmtId="0" fontId="4" fillId="7" borderId="28" xfId="0" applyFont="1" applyFill="1" applyBorder="1" applyAlignment="1">
      <alignment horizontal="center"/>
    </xf>
    <xf numFmtId="4" fontId="3" fillId="7" borderId="34" xfId="0" applyNumberFormat="1" applyFont="1" applyFill="1" applyBorder="1" applyAlignment="1">
      <alignment horizontal="center"/>
    </xf>
    <xf numFmtId="0" fontId="3" fillId="7" borderId="33" xfId="0" applyFont="1" applyFill="1" applyBorder="1" applyAlignment="1">
      <alignment horizontal="center"/>
    </xf>
    <xf numFmtId="0" fontId="3" fillId="7" borderId="35" xfId="0" applyFont="1" applyFill="1" applyBorder="1" applyAlignment="1">
      <alignment horizontal="center"/>
    </xf>
    <xf numFmtId="4" fontId="3" fillId="7" borderId="35" xfId="0" applyNumberFormat="1" applyFont="1" applyFill="1" applyBorder="1" applyAlignment="1">
      <alignment horizontal="center"/>
    </xf>
    <xf numFmtId="4" fontId="3" fillId="7" borderId="36" xfId="0" applyNumberFormat="1" applyFont="1" applyFill="1" applyBorder="1" applyAlignment="1">
      <alignment horizontal="center"/>
    </xf>
    <xf numFmtId="0" fontId="4" fillId="7" borderId="35" xfId="0" applyFont="1" applyFill="1" applyBorder="1" applyAlignment="1">
      <alignment horizontal="center"/>
    </xf>
    <xf numFmtId="0" fontId="3" fillId="7" borderId="37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4" fontId="3" fillId="8" borderId="4" xfId="0" applyNumberFormat="1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4" fontId="3" fillId="0" borderId="29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" fontId="3" fillId="0" borderId="28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8" borderId="0" xfId="0" applyFont="1" applyFill="1"/>
    <xf numFmtId="0" fontId="3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0" borderId="0" xfId="0" applyFont="1" applyFill="1"/>
    <xf numFmtId="0" fontId="7" fillId="0" borderId="0" xfId="0" applyFont="1"/>
    <xf numFmtId="0" fontId="3" fillId="0" borderId="32" xfId="0" applyFont="1" applyFill="1" applyBorder="1" applyAlignment="1">
      <alignment horizontal="center"/>
    </xf>
    <xf numFmtId="4" fontId="3" fillId="0" borderId="32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4" fontId="3" fillId="6" borderId="4" xfId="0" applyNumberFormat="1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 wrapText="1"/>
    </xf>
    <xf numFmtId="0" fontId="4" fillId="8" borderId="4" xfId="0" applyFont="1" applyFill="1" applyBorder="1" applyAlignment="1">
      <alignment horizontal="center" wrapText="1"/>
    </xf>
    <xf numFmtId="0" fontId="3" fillId="8" borderId="15" xfId="0" applyFont="1" applyFill="1" applyBorder="1" applyAlignment="1">
      <alignment horizontal="center"/>
    </xf>
    <xf numFmtId="4" fontId="3" fillId="8" borderId="15" xfId="0" applyNumberFormat="1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3" fillId="8" borderId="29" xfId="0" applyFont="1" applyFill="1" applyBorder="1" applyAlignment="1">
      <alignment horizontal="center"/>
    </xf>
    <xf numFmtId="0" fontId="10" fillId="0" borderId="38" xfId="0" applyFont="1" applyBorder="1"/>
    <xf numFmtId="164" fontId="0" fillId="0" borderId="0" xfId="0" applyNumberFormat="1"/>
    <xf numFmtId="43" fontId="10" fillId="0" borderId="0" xfId="1" applyFont="1" applyBorder="1"/>
    <xf numFmtId="43" fontId="0" fillId="0" borderId="0" xfId="1" applyFont="1"/>
    <xf numFmtId="166" fontId="0" fillId="0" borderId="0" xfId="0" applyNumberFormat="1"/>
    <xf numFmtId="0" fontId="11" fillId="0" borderId="0" xfId="0" applyFont="1"/>
    <xf numFmtId="44" fontId="11" fillId="0" borderId="0" xfId="0" applyNumberFormat="1" applyFont="1"/>
    <xf numFmtId="165" fontId="0" fillId="0" borderId="0" xfId="0" applyNumberFormat="1"/>
    <xf numFmtId="166" fontId="0" fillId="9" borderId="0" xfId="0" applyNumberFormat="1" applyFill="1"/>
    <xf numFmtId="166" fontId="10" fillId="0" borderId="0" xfId="1" applyNumberFormat="1" applyFont="1" applyFill="1"/>
    <xf numFmtId="44" fontId="12" fillId="0" borderId="0" xfId="0" applyNumberFormat="1" applyFont="1"/>
    <xf numFmtId="167" fontId="0" fillId="0" borderId="0" xfId="0" applyNumberFormat="1"/>
    <xf numFmtId="0" fontId="9" fillId="0" borderId="0" xfId="0" applyFont="1" applyAlignment="1">
      <alignment horizontal="left"/>
    </xf>
    <xf numFmtId="43" fontId="10" fillId="0" borderId="0" xfId="1" applyFont="1"/>
    <xf numFmtId="0" fontId="0" fillId="0" borderId="0" xfId="0" applyAlignment="1">
      <alignment horizontal="left"/>
    </xf>
    <xf numFmtId="43" fontId="10" fillId="8" borderId="0" xfId="1" applyFont="1" applyFill="1"/>
    <xf numFmtId="43" fontId="0" fillId="0" borderId="0" xfId="0" applyNumberFormat="1"/>
    <xf numFmtId="43" fontId="10" fillId="0" borderId="39" xfId="1" applyFont="1" applyBorder="1"/>
    <xf numFmtId="167" fontId="9" fillId="0" borderId="0" xfId="0" applyNumberFormat="1" applyFont="1"/>
    <xf numFmtId="3" fontId="9" fillId="0" borderId="1" xfId="0" applyNumberFormat="1" applyFont="1" applyBorder="1"/>
    <xf numFmtId="0" fontId="0" fillId="0" borderId="40" xfId="0" applyBorder="1"/>
    <xf numFmtId="4" fontId="0" fillId="0" borderId="41" xfId="0" applyNumberFormat="1" applyBorder="1"/>
    <xf numFmtId="4" fontId="0" fillId="0" borderId="40" xfId="0" applyNumberFormat="1" applyBorder="1"/>
    <xf numFmtId="164" fontId="9" fillId="0" borderId="42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164" fontId="9" fillId="0" borderId="42" xfId="0" applyNumberFormat="1" applyFont="1" applyFill="1" applyBorder="1" applyAlignment="1">
      <alignment horizontal="center" wrapText="1"/>
    </xf>
    <xf numFmtId="168" fontId="0" fillId="0" borderId="0" xfId="2" applyNumberFormat="1" applyFont="1"/>
    <xf numFmtId="2" fontId="0" fillId="0" borderId="0" xfId="0" applyNumberFormat="1"/>
    <xf numFmtId="166" fontId="0" fillId="0" borderId="0" xfId="1" applyNumberFormat="1" applyFont="1"/>
    <xf numFmtId="166" fontId="9" fillId="0" borderId="0" xfId="1" applyNumberFormat="1" applyFont="1"/>
    <xf numFmtId="166" fontId="10" fillId="0" borderId="0" xfId="1" applyNumberFormat="1" applyFont="1"/>
    <xf numFmtId="0" fontId="0" fillId="8" borderId="18" xfId="0" applyFill="1" applyBorder="1"/>
    <xf numFmtId="4" fontId="0" fillId="8" borderId="18" xfId="0" applyNumberFormat="1" applyFill="1" applyBorder="1"/>
    <xf numFmtId="4" fontId="0" fillId="8" borderId="21" xfId="0" applyNumberFormat="1" applyFill="1" applyBorder="1"/>
    <xf numFmtId="0" fontId="0" fillId="6" borderId="18" xfId="0" applyFill="1" applyBorder="1"/>
    <xf numFmtId="4" fontId="0" fillId="0" borderId="0" xfId="0" applyNumberFormat="1" applyBorder="1"/>
    <xf numFmtId="4" fontId="0" fillId="0" borderId="0" xfId="0" applyNumberFormat="1" applyFont="1" applyFill="1" applyBorder="1"/>
    <xf numFmtId="4" fontId="0" fillId="8" borderId="0" xfId="0" applyNumberFormat="1" applyFill="1" applyBorder="1"/>
    <xf numFmtId="166" fontId="0" fillId="0" borderId="0" xfId="1" applyNumberFormat="1" applyFont="1" applyFill="1"/>
    <xf numFmtId="4" fontId="0" fillId="6" borderId="0" xfId="0" applyNumberFormat="1" applyFill="1" applyBorder="1"/>
    <xf numFmtId="0" fontId="9" fillId="0" borderId="45" xfId="0" applyFont="1" applyBorder="1"/>
    <xf numFmtId="0" fontId="0" fillId="0" borderId="43" xfId="0" applyBorder="1"/>
    <xf numFmtId="0" fontId="0" fillId="0" borderId="46" xfId="0" applyBorder="1"/>
    <xf numFmtId="0" fontId="9" fillId="0" borderId="47" xfId="0" applyFont="1" applyBorder="1"/>
    <xf numFmtId="0" fontId="0" fillId="0" borderId="44" xfId="0" applyBorder="1"/>
    <xf numFmtId="0" fontId="0" fillId="0" borderId="48" xfId="0" applyBorder="1"/>
    <xf numFmtId="166" fontId="9" fillId="0" borderId="0" xfId="0" applyNumberFormat="1" applyFont="1"/>
    <xf numFmtId="166" fontId="9" fillId="8" borderId="0" xfId="1" applyNumberFormat="1" applyFont="1" applyFill="1"/>
  </cellXfs>
  <cellStyles count="3">
    <cellStyle name="Migliaia" xfId="1" builtinId="3"/>
    <cellStyle name="Normale" xfId="0" builtinId="0"/>
    <cellStyle name="Percentuale" xfId="2" builtinId="5"/>
  </cellStyles>
  <dxfs count="21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9" defaultPivotStyle="PivotStyleLight16"/>
  <colors>
    <mruColors>
      <color rgb="FFCCFFCC"/>
      <color rgb="FFFFFFCC"/>
      <color rgb="FF00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ssimo Calabrese" refreshedDate="45338.507536574078" createdVersion="5" refreshedVersion="5" minRefreshableVersion="3" recordCount="624">
  <cacheSource type="worksheet">
    <worksheetSource ref="A1:J1601" sheet="Contabilità Regolatoria"/>
  </cacheSource>
  <cacheFields count="10">
    <cacheField name="PIANO" numFmtId="0">
      <sharedItems containsBlank="1" count="12">
        <s v="(P-1)"/>
        <s v="(P0)"/>
        <s v="(P1)"/>
        <s v="(P2)"/>
        <s v="(P3)"/>
        <s v="(P4)"/>
        <s v="(P5)"/>
        <s v="(P6)"/>
        <s v="(P7)"/>
        <s v="TERMINAL C"/>
        <m/>
        <s v="NORMA" u="1"/>
      </sharedItems>
    </cacheField>
    <cacheField name="CODICE" numFmtId="0">
      <sharedItems containsBlank="1"/>
    </cacheField>
    <cacheField name="M² NEW" numFmtId="0">
      <sharedItems containsString="0" containsBlank="1" containsNumber="1" minValue="0" maxValue="4062"/>
    </cacheField>
    <cacheField name="M²" numFmtId="0">
      <sharedItems containsNonDate="0" containsString="0" containsBlank="1"/>
    </cacheField>
    <cacheField name="ASSEGNAZIONE NEW" numFmtId="0">
      <sharedItems containsBlank="1" count="80">
        <s v="A03"/>
        <s v="A06"/>
        <s v="SC19"/>
        <s v="A04"/>
        <s v="SC11"/>
        <s v="OP09"/>
        <s v="SC18"/>
        <s v="SC04"/>
        <s v="SC51"/>
        <s v="SC17"/>
        <m/>
        <s v="A01"/>
        <s v="A05"/>
        <s v="OP14"/>
        <s v="SC45"/>
        <s v="SC46"/>
        <s v="ES03"/>
        <s v="OP15"/>
        <s v="ES05"/>
        <s v="SC31"/>
        <s v="SC36"/>
        <s v="SC39"/>
        <s v="SC40"/>
        <s v="ES10"/>
        <s v="ES06"/>
        <s v="ES07"/>
        <s v="A02"/>
        <s v="SC10"/>
        <s v="ES09"/>
        <s v="SC42"/>
        <s v="SC41"/>
        <s v="SC30"/>
        <s v="SC26"/>
        <s v="SC13"/>
        <s v="SC48"/>
        <s v="SC01"/>
        <s v="SC43"/>
        <s v="ES12"/>
        <s v="SC22"/>
        <s v="ES11"/>
        <s v="SC20"/>
        <s v="ES08"/>
        <s v="ES02"/>
        <s v="OP06"/>
        <s v="SC44"/>
        <s v="OP01"/>
        <s v="OP11"/>
        <s v="OP13"/>
        <s v="OP03"/>
        <s v="SC33"/>
        <s v="SC24"/>
        <s v="SC34"/>
        <s v="SOPPRESSO"/>
        <s v="SC52"/>
        <s v="SC03"/>
        <s v="SC35"/>
        <s v="SC49"/>
        <s v="A07"/>
        <s v="OP08"/>
        <s v="SC38"/>
        <s v="ES01"/>
        <s v="SC50"/>
        <s v="SC37"/>
        <s v="SC27" u="1"/>
        <s v="OP07" u="1"/>
        <s v="SC16" u="1"/>
        <s v="SC05" u="1"/>
        <s v="SC25" u="1"/>
        <s v="OP05" u="1"/>
        <s v="OP04" u="1"/>
        <s v="SC02" u="1"/>
        <s v="SC12" u="1"/>
        <s v="SC32" u="1"/>
        <s v="OP12" u="1"/>
        <s v="SC21" u="1"/>
        <s v="ES04" u="1"/>
        <s v="OP10" u="1"/>
        <s v="SC09" u="1"/>
        <s v="SC29" u="1"/>
        <s v="SC28" u="1"/>
      </sharedItems>
    </cacheField>
    <cacheField name="ASSEGNATARI" numFmtId="0">
      <sharedItems containsBlank="1" count="93">
        <s v="SAC - LOCALI TECNICI"/>
        <s v="SAC - LOCALI A DISPOSIZIONE"/>
        <s v="CCM service"/>
        <s v="SAC - SERVIZI IGIENICI"/>
        <s v="LE ANTICHE DELIZIE"/>
        <s v="AVIATION SERVICES"/>
        <s v="CAPRI (GUTTERIDGE)"/>
        <s v="CAMOMILLA"/>
        <s v="Chef Express"/>
        <s v="LAGARDERE"/>
        <s v="SOPPRESSO"/>
        <s v="SAC S.p.A."/>
        <s v="SAC - SERVIZI GENERALI"/>
        <s v="AVIAPARTNER SICILY SRL"/>
        <s v="SAC SERVICE S.r.l."/>
        <s v="KSM"/>
        <s v="ARCDATA"/>
        <s v="POLIZIA"/>
        <s v="ASC"/>
        <s v="CARABINIERI"/>
        <s v="HOLIDAY CAR RENTAL"/>
        <s v="SIXT"/>
        <s v="ITALY CAR RENT"/>
        <s v="NOLEGGIARE"/>
        <s v="SANITÀ AEREA"/>
        <s v="GUARDIA DI FINANZA"/>
        <s v="DOGANA"/>
        <s v="PROMOZIONE E SVILUPPO SICILIA"/>
        <s v="CROCE ROSSA ITALIANA"/>
        <s v="AG TRANSFER"/>
        <s v="B-RENT"/>
        <s v="LOCAUTO RENT"/>
        <s v="HERTZ"/>
        <s v="LE ANTICHE DELIZIE-LIBRERIA"/>
        <s v="BPAR"/>
        <s v="AREE COMMERCIALI A DISPOSIZIONE"/>
        <s v="LAGARDERE BONTA'"/>
        <s v="INFO CT"/>
        <s v="YEX CHANGE SRL"/>
        <s v="A.A.P.I.T."/>
        <s v="HEINEMANN"/>
        <s v="CORPO FORESTALE"/>
        <e v="#N/A"/>
        <s v="INTERFORZE"/>
        <s v="ARGOS VIP"/>
        <s v="Wizzair"/>
        <s v="ITA"/>
        <s v="GH CATANIA"/>
        <s v="El Al"/>
        <s v="AVIAPARTNER"/>
        <s v="GH CATANIA - BIGLIETTERIA"/>
        <s v="AVIATION SERVICES - BIGLIETTERIA"/>
        <s v="CAFE'S"/>
        <s v="LAGARDERE Scirocco"/>
        <s v="CREDITO SICILIANO"/>
        <s v="MYCHEF BRICIOLE"/>
        <s v="PLASTIFICAZIONE BAGAGLI"/>
        <s v="SAC - SALA VIP"/>
        <s v="TURKISH AIRLINES"/>
        <s v="MYCHEF SPA-MC DONALD"/>
        <s v="DIREZIONE AEROPORTO"/>
        <s v="EURONET 360 FINANCE"/>
        <s v="CHEF EXPRESS SPA-ANTICA FOCACCERIA"/>
        <s v="CHEF EXPRESS (land side)"/>
        <s v="CHEF EXPRESS (air side)"/>
        <m/>
        <s v="PAS" u="1"/>
        <s v="ATA" u="1"/>
        <s v="ARE" u="1"/>
        <s v="PARAFARMACIA" u="1"/>
        <s v="GENIUS HANDLING" u="1"/>
        <s v="TRUESTAR GROUP" u="1"/>
        <s v="ALITALIA CAI - SALA VIP" u="1"/>
        <s v="ALESSI CERAMICHE" u="1"/>
        <s v="PFE" u="1"/>
        <s v="BONTÀ" u="1"/>
        <s v="ITALY AVIATION SERVICE" u="1"/>
        <s v="CIANO" u="1"/>
        <s v="WINFED" u="1"/>
        <s v="MERIDIANA" u="1"/>
        <s v="POLIZIA PENITENZIARIA" u="1"/>
        <s v="BANCOMAT" u="1"/>
        <s v="BANCA AGRICOLA POPOLARE DI RAGUSA" u="1"/>
        <s v="AP TRANSFERS" u="1"/>
        <s v="SICILYSHOP" u="1"/>
        <s v="AERONAUTICA MILITARE" u="1"/>
        <s v="HOLLYWOOD RENT" u="1"/>
        <s v="ALITALIA CAI" u="1"/>
        <s v="TRAVELEX" u="1"/>
        <s v="SI.BA." u="1"/>
        <s v="Scirocco" u="1"/>
        <s v="D &amp; D LIBRI" u="1"/>
        <s v="FORZESE" u="1"/>
      </sharedItems>
    </cacheField>
    <cacheField name="RAGGRUPPAMENTO" numFmtId="0">
      <sharedItems containsBlank="1" count="6">
        <s v="Gestore"/>
        <s v="Subconcessioni"/>
        <s v="Operatori Aeroportuali"/>
        <m/>
        <s v="Enti di Stato"/>
        <e v="#N/A"/>
      </sharedItems>
    </cacheField>
    <cacheField name="DESTINAZIONE D'USO" numFmtId="0">
      <sharedItems containsBlank="1"/>
    </cacheField>
    <cacheField name="NOTE" numFmtId="0">
      <sharedItems containsBlank="1"/>
    </cacheField>
    <cacheField name="UTENZE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4">
  <r>
    <x v="0"/>
    <s v="L1"/>
    <n v="6"/>
    <m/>
    <x v="0"/>
    <x v="0"/>
    <x v="0"/>
    <s v="locale tecnico"/>
    <s v="locale macchine ascensori"/>
    <m/>
  </r>
  <r>
    <x v="0"/>
    <s v="L2"/>
    <n v="43"/>
    <m/>
    <x v="0"/>
    <x v="0"/>
    <x v="0"/>
    <s v="locale tecnico"/>
    <s v="locale arrivo telecom"/>
    <m/>
  </r>
  <r>
    <x v="0"/>
    <s v="L3"/>
    <n v="51"/>
    <m/>
    <x v="0"/>
    <x v="0"/>
    <x v="0"/>
    <s v="locale tecnico"/>
    <s v="locale trasmissione dati"/>
    <m/>
  </r>
  <r>
    <x v="0"/>
    <s v="L4"/>
    <n v="51"/>
    <m/>
    <x v="1"/>
    <x v="1"/>
    <x v="0"/>
    <s v="deposito"/>
    <s v="deposito a disposizione"/>
    <m/>
  </r>
  <r>
    <x v="0"/>
    <s v="L5"/>
    <n v="206"/>
    <m/>
    <x v="0"/>
    <x v="0"/>
    <x v="0"/>
    <s v="locale tecnico"/>
    <s v="centrale tecnologica"/>
    <m/>
  </r>
  <r>
    <x v="0"/>
    <s v="L6"/>
    <n v="51"/>
    <m/>
    <x v="1"/>
    <x v="1"/>
    <x v="0"/>
    <s v="deposito"/>
    <s v="deposito a disposizione"/>
    <m/>
  </r>
  <r>
    <x v="0"/>
    <s v="L7"/>
    <n v="113"/>
    <m/>
    <x v="1"/>
    <x v="1"/>
    <x v="0"/>
    <s v="deposito"/>
    <s v="deposito a disposizione"/>
    <m/>
  </r>
  <r>
    <x v="0"/>
    <s v="L8"/>
    <n v="119"/>
    <m/>
    <x v="1"/>
    <x v="1"/>
    <x v="0"/>
    <s v="deposito"/>
    <s v="deposito a disposizione"/>
    <m/>
  </r>
  <r>
    <x v="0"/>
    <s v="L9"/>
    <n v="13"/>
    <m/>
    <x v="0"/>
    <x v="0"/>
    <x v="0"/>
    <s v="locale tecnico"/>
    <s v="locale macchine ascensori"/>
    <m/>
  </r>
  <r>
    <x v="0"/>
    <s v="L10"/>
    <n v="96"/>
    <m/>
    <x v="2"/>
    <x v="2"/>
    <x v="1"/>
    <s v="deposito"/>
    <s v="deposito pfe"/>
    <m/>
  </r>
  <r>
    <x v="0"/>
    <s v="L10a"/>
    <n v="12"/>
    <m/>
    <x v="3"/>
    <x v="3"/>
    <x v="0"/>
    <s v="w.c."/>
    <s v="w.c. a servizio dei locali tecnici"/>
    <m/>
  </r>
  <r>
    <x v="0"/>
    <s v="L11a"/>
    <n v="31"/>
    <m/>
    <x v="4"/>
    <x v="4"/>
    <x v="1"/>
    <s v="deposito"/>
    <s v="deposito"/>
    <m/>
  </r>
  <r>
    <x v="0"/>
    <s v="L11b"/>
    <n v="37"/>
    <m/>
    <x v="4"/>
    <x v="4"/>
    <x v="1"/>
    <s v="deposito"/>
    <s v="deposito le antiche delizie"/>
    <m/>
  </r>
  <r>
    <x v="0"/>
    <s v="L12a"/>
    <n v="17"/>
    <m/>
    <x v="1"/>
    <x v="1"/>
    <x v="0"/>
    <s v="deposito"/>
    <s v="deposito a disposizione"/>
    <m/>
  </r>
  <r>
    <x v="0"/>
    <s v="L12b"/>
    <n v="12"/>
    <m/>
    <x v="5"/>
    <x v="5"/>
    <x v="2"/>
    <s v="deposito"/>
    <s v="deposito"/>
    <m/>
  </r>
  <r>
    <x v="0"/>
    <s v="L12c"/>
    <n v="11"/>
    <m/>
    <x v="6"/>
    <x v="6"/>
    <x v="1"/>
    <s v="deposito"/>
    <s v="deposito "/>
    <m/>
  </r>
  <r>
    <x v="0"/>
    <s v="L12d"/>
    <n v="15"/>
    <m/>
    <x v="7"/>
    <x v="7"/>
    <x v="1"/>
    <s v="deposito"/>
    <s v="deposito camomilla"/>
    <m/>
  </r>
  <r>
    <x v="0"/>
    <s v="L12e"/>
    <n v="15"/>
    <m/>
    <x v="8"/>
    <x v="8"/>
    <x v="1"/>
    <s v="deposito"/>
    <s v="deposito "/>
    <m/>
  </r>
  <r>
    <x v="0"/>
    <s v="L13"/>
    <n v="55"/>
    <m/>
    <x v="9"/>
    <x v="9"/>
    <x v="1"/>
    <s v="deposito"/>
    <s v="deposito"/>
    <m/>
  </r>
  <r>
    <x v="0"/>
    <s v="L14"/>
    <n v="10"/>
    <m/>
    <x v="0"/>
    <x v="0"/>
    <x v="0"/>
    <s v="locale tecnico"/>
    <s v="locale macchine ascensori"/>
    <m/>
  </r>
  <r>
    <x v="0"/>
    <s v="L14a"/>
    <n v="21"/>
    <m/>
    <x v="0"/>
    <x v="0"/>
    <x v="0"/>
    <s v="locale tecnico"/>
    <s v="quadri elettrici e dati"/>
    <m/>
  </r>
  <r>
    <x v="0"/>
    <s v="L15"/>
    <n v="127"/>
    <m/>
    <x v="0"/>
    <x v="0"/>
    <x v="0"/>
    <s v="locale tecnico"/>
    <s v="locale caldaie"/>
    <m/>
  </r>
  <r>
    <x v="0"/>
    <s v="L16"/>
    <n v="40"/>
    <m/>
    <x v="0"/>
    <x v="0"/>
    <x v="0"/>
    <s v="locale tecnico"/>
    <s v="centrale di pressurizzazione"/>
    <m/>
  </r>
  <r>
    <x v="0"/>
    <s v="L17"/>
    <n v="22"/>
    <m/>
    <x v="1"/>
    <x v="1"/>
    <x v="0"/>
    <s v="deposito"/>
    <s v="deposito a disposizione"/>
    <m/>
  </r>
  <r>
    <x v="0"/>
    <s v="L18"/>
    <n v="111"/>
    <m/>
    <x v="0"/>
    <x v="0"/>
    <x v="0"/>
    <s v="locale tecnico"/>
    <s v="officina"/>
    <m/>
  </r>
  <r>
    <x v="0"/>
    <s v="L19"/>
    <n v="30"/>
    <m/>
    <x v="0"/>
    <x v="0"/>
    <x v="0"/>
    <s v="locale tecnico"/>
    <s v="quadro di commutazione G.E."/>
    <m/>
  </r>
  <r>
    <x v="0"/>
    <s v="L20"/>
    <n v="36"/>
    <m/>
    <x v="0"/>
    <x v="0"/>
    <x v="0"/>
    <s v="locale tecnico"/>
    <s v="centrale di pressurizzazione antincendio"/>
    <m/>
  </r>
  <r>
    <x v="0"/>
    <s v="L21"/>
    <n v="242"/>
    <m/>
    <x v="0"/>
    <x v="0"/>
    <x v="0"/>
    <s v="locale tecnico"/>
    <s v="locale gruppi frigoriferi"/>
    <m/>
  </r>
  <r>
    <x v="0"/>
    <s v="L22"/>
    <n v="248"/>
    <m/>
    <x v="0"/>
    <x v="0"/>
    <x v="0"/>
    <s v="locale tecnico"/>
    <s v="quadri elettrici"/>
    <m/>
  </r>
  <r>
    <x v="0"/>
    <s v="L23"/>
    <n v="124"/>
    <m/>
    <x v="0"/>
    <x v="0"/>
    <x v="0"/>
    <s v="locale tecnico"/>
    <s v="sala quadri BT"/>
    <m/>
  </r>
  <r>
    <x v="0"/>
    <s v="L24"/>
    <n v="52"/>
    <m/>
    <x v="0"/>
    <x v="0"/>
    <x v="0"/>
    <s v="locale tecnico"/>
    <s v="sala plenum"/>
    <m/>
  </r>
  <r>
    <x v="0"/>
    <s v="L25"/>
    <n v="61"/>
    <m/>
    <x v="0"/>
    <x v="0"/>
    <x v="0"/>
    <s v="locale tecnico"/>
    <s v="locale ups"/>
    <m/>
  </r>
  <r>
    <x v="0"/>
    <s v="L26"/>
    <n v="56"/>
    <m/>
    <x v="0"/>
    <x v="0"/>
    <x v="0"/>
    <s v="locale tecnico"/>
    <s v="locale batterie"/>
    <m/>
  </r>
  <r>
    <x v="0"/>
    <s v="L27"/>
    <n v="30"/>
    <m/>
    <x v="9"/>
    <x v="9"/>
    <x v="1"/>
    <s v="deposito"/>
    <s v="deposito"/>
    <m/>
  </r>
  <r>
    <x v="0"/>
    <s v="L27a"/>
    <n v="15"/>
    <m/>
    <x v="9"/>
    <x v="9"/>
    <x v="1"/>
    <s v="deposito"/>
    <m/>
    <m/>
  </r>
  <r>
    <x v="0"/>
    <s v="L27bis"/>
    <n v="14"/>
    <m/>
    <x v="9"/>
    <x v="9"/>
    <x v="1"/>
    <s v="deposito"/>
    <s v="deposito"/>
    <m/>
  </r>
  <r>
    <x v="0"/>
    <s v="L28"/>
    <n v="26"/>
    <m/>
    <x v="1"/>
    <x v="1"/>
    <x v="0"/>
    <s v="deposito"/>
    <s v="deposito a disposizione"/>
    <m/>
  </r>
  <r>
    <x v="0"/>
    <s v="L29"/>
    <n v="20"/>
    <m/>
    <x v="1"/>
    <x v="1"/>
    <x v="0"/>
    <s v="deposito"/>
    <s v="deposito a disposizione"/>
    <m/>
  </r>
  <r>
    <x v="0"/>
    <s v="L30"/>
    <n v="42"/>
    <m/>
    <x v="0"/>
    <x v="0"/>
    <x v="0"/>
    <s v="locale tecnico"/>
    <s v="locale quadri - centro stella"/>
    <m/>
  </r>
  <r>
    <x v="0"/>
    <s v="L31"/>
    <n v="36"/>
    <m/>
    <x v="8"/>
    <x v="8"/>
    <x v="1"/>
    <s v="deposito"/>
    <s v="deposito"/>
    <m/>
  </r>
  <r>
    <x v="0"/>
    <s v="L32"/>
    <n v="52"/>
    <m/>
    <x v="8"/>
    <x v="8"/>
    <x v="1"/>
    <s v="deposito"/>
    <s v="deposito"/>
    <m/>
  </r>
  <r>
    <x v="0"/>
    <s v="L32bis"/>
    <n v="0"/>
    <m/>
    <x v="10"/>
    <x v="10"/>
    <x v="3"/>
    <m/>
    <m/>
    <m/>
  </r>
  <r>
    <x v="0"/>
    <s v="L33"/>
    <n v="29"/>
    <m/>
    <x v="11"/>
    <x v="11"/>
    <x v="0"/>
    <s v="deposito"/>
    <s v="terminal "/>
    <m/>
  </r>
  <r>
    <x v="0"/>
    <s v="L34"/>
    <n v="3081"/>
    <m/>
    <x v="0"/>
    <x v="0"/>
    <x v="0"/>
    <s v="locale tecnico"/>
    <s v="locale UTA"/>
    <m/>
  </r>
  <r>
    <x v="0"/>
    <s v="L35"/>
    <n v="271"/>
    <m/>
    <x v="12"/>
    <x v="12"/>
    <x v="0"/>
    <s v="connettivo"/>
    <s v="connettivo locali tecnici"/>
    <m/>
  </r>
  <r>
    <x v="0"/>
    <s v="L36"/>
    <n v="552"/>
    <m/>
    <x v="12"/>
    <x v="12"/>
    <x v="0"/>
    <s v="connettivo"/>
    <s v="connettivo locali tecnici"/>
    <m/>
  </r>
  <r>
    <x v="0"/>
    <s v="L37"/>
    <n v="69"/>
    <m/>
    <x v="12"/>
    <x v="12"/>
    <x v="0"/>
    <s v="connettivo"/>
    <s v="connettivo locali tecnici"/>
    <m/>
  </r>
  <r>
    <x v="0"/>
    <s v="L38"/>
    <n v="70"/>
    <m/>
    <x v="12"/>
    <x v="12"/>
    <x v="0"/>
    <s v="connettivo"/>
    <s v="connettivo locali tecnici"/>
    <m/>
  </r>
  <r>
    <x v="0"/>
    <s v="L39"/>
    <n v="319"/>
    <m/>
    <x v="0"/>
    <x v="0"/>
    <x v="0"/>
    <s v="locale tecnico"/>
    <s v="locale pompe - centrale idrica"/>
    <m/>
  </r>
  <r>
    <x v="0"/>
    <s v="L40"/>
    <n v="170"/>
    <m/>
    <x v="12"/>
    <x v="12"/>
    <x v="0"/>
    <s v="connettivo"/>
    <s v="connettivo locali tecnici"/>
    <m/>
  </r>
  <r>
    <x v="0"/>
    <s v="L41"/>
    <n v="142"/>
    <m/>
    <x v="12"/>
    <x v="12"/>
    <x v="0"/>
    <s v="connettivo"/>
    <s v="connettivo locali tecnici"/>
    <m/>
  </r>
  <r>
    <x v="0"/>
    <s v="L42"/>
    <n v="288"/>
    <m/>
    <x v="0"/>
    <x v="0"/>
    <x v="0"/>
    <s v="locale tecnico"/>
    <s v="G.E. emergenza"/>
    <m/>
  </r>
  <r>
    <x v="0"/>
    <s v="L43"/>
    <n v="11"/>
    <m/>
    <x v="12"/>
    <x v="12"/>
    <x v="0"/>
    <s v="connettivo"/>
    <s v="connettivo locali tecnici"/>
    <m/>
  </r>
  <r>
    <x v="0"/>
    <s v="L44"/>
    <n v="17"/>
    <m/>
    <x v="13"/>
    <x v="13"/>
    <x v="2"/>
    <s v="deposito"/>
    <s v="deposito"/>
    <m/>
  </r>
  <r>
    <x v="0"/>
    <s v="L45"/>
    <n v="16"/>
    <m/>
    <x v="12"/>
    <x v="12"/>
    <x v="0"/>
    <s v="vano scala"/>
    <s v="scala nord"/>
    <m/>
  </r>
  <r>
    <x v="0"/>
    <s v="L46"/>
    <n v="103"/>
    <m/>
    <x v="12"/>
    <x v="12"/>
    <x v="0"/>
    <s v="connettivo"/>
    <s v="connettivo locali tecnici"/>
    <m/>
  </r>
  <r>
    <x v="0"/>
    <s v="L47"/>
    <n v="18"/>
    <m/>
    <x v="12"/>
    <x v="12"/>
    <x v="0"/>
    <s v="connettivo"/>
    <s v="connettivo locali tecnici"/>
    <m/>
  </r>
  <r>
    <x v="0"/>
    <s v="L48"/>
    <n v="131"/>
    <m/>
    <x v="12"/>
    <x v="12"/>
    <x v="0"/>
    <s v="connettivo"/>
    <s v="connettivo locali tecnici"/>
    <m/>
  </r>
  <r>
    <x v="0"/>
    <s v="L49"/>
    <n v="113"/>
    <m/>
    <x v="12"/>
    <x v="12"/>
    <x v="0"/>
    <s v="connettivo"/>
    <s v="connettivo locali tecnici"/>
    <m/>
  </r>
  <r>
    <x v="1"/>
    <s v="L1"/>
    <n v="26"/>
    <m/>
    <x v="1"/>
    <x v="1"/>
    <x v="0"/>
    <s v="ufficio"/>
    <s v="ufficio"/>
    <m/>
  </r>
  <r>
    <x v="1"/>
    <s v="L2"/>
    <n v="13"/>
    <m/>
    <x v="1"/>
    <x v="1"/>
    <x v="0"/>
    <s v="ufficio"/>
    <s v="ufficio"/>
    <m/>
  </r>
  <r>
    <x v="1"/>
    <s v="L3"/>
    <n v="28"/>
    <m/>
    <x v="11"/>
    <x v="11"/>
    <x v="0"/>
    <s v="ufficio"/>
    <s v="medicheria"/>
    <m/>
  </r>
  <r>
    <x v="1"/>
    <s v="L5"/>
    <n v="21"/>
    <m/>
    <x v="11"/>
    <x v="11"/>
    <x v="0"/>
    <s v="ufficio"/>
    <s v="ufficio"/>
    <m/>
  </r>
  <r>
    <x v="1"/>
    <s v="L6"/>
    <n v="31"/>
    <m/>
    <x v="1"/>
    <x v="1"/>
    <x v="0"/>
    <s v="ufficio"/>
    <s v="ufficio a disposizione"/>
    <m/>
  </r>
  <r>
    <x v="1"/>
    <s v="L6a"/>
    <n v="10"/>
    <m/>
    <x v="11"/>
    <x v="14"/>
    <x v="3"/>
    <s v="ufficio"/>
    <s v="ufficio incassi"/>
    <m/>
  </r>
  <r>
    <x v="1"/>
    <s v="L6b"/>
    <n v="3"/>
    <m/>
    <x v="12"/>
    <x v="12"/>
    <x v="3"/>
    <s v="disimpegno"/>
    <m/>
    <m/>
  </r>
  <r>
    <x v="1"/>
    <s v="L7"/>
    <n v="23"/>
    <m/>
    <x v="11"/>
    <x v="11"/>
    <x v="0"/>
    <s v="ufficio"/>
    <s v="ufficio"/>
    <m/>
  </r>
  <r>
    <x v="1"/>
    <s v="L8"/>
    <n v="21"/>
    <m/>
    <x v="0"/>
    <x v="0"/>
    <x v="0"/>
    <s v="locale tecnico"/>
    <s v="quadri elettrici"/>
    <m/>
  </r>
  <r>
    <x v="1"/>
    <s v="L9"/>
    <n v="13"/>
    <m/>
    <x v="0"/>
    <x v="0"/>
    <x v="0"/>
    <s v="locale tecnico"/>
    <s v="locale macchine ascensori"/>
    <m/>
  </r>
  <r>
    <x v="1"/>
    <s v="L10"/>
    <n v="16"/>
    <m/>
    <x v="2"/>
    <x v="2"/>
    <x v="1"/>
    <m/>
    <m/>
    <m/>
  </r>
  <r>
    <x v="1"/>
    <s v="L11"/>
    <n v="11"/>
    <m/>
    <x v="14"/>
    <x v="15"/>
    <x v="0"/>
    <s v="ufficio"/>
    <s v="ufficio ksm"/>
    <m/>
  </r>
  <r>
    <x v="1"/>
    <s v="L12"/>
    <n v="11"/>
    <m/>
    <x v="15"/>
    <x v="16"/>
    <x v="0"/>
    <s v="ufficio"/>
    <s v="ufficio "/>
    <m/>
  </r>
  <r>
    <x v="1"/>
    <s v="L13"/>
    <n v="11"/>
    <m/>
    <x v="2"/>
    <x v="2"/>
    <x v="1"/>
    <s v="ufficio"/>
    <s v="ufficio "/>
    <m/>
  </r>
  <r>
    <x v="1"/>
    <s v="L14"/>
    <n v="10"/>
    <m/>
    <x v="16"/>
    <x v="17"/>
    <x v="4"/>
    <s v="ufficio"/>
    <s v="ufficio artificieri"/>
    <m/>
  </r>
  <r>
    <x v="1"/>
    <s v="L15"/>
    <n v="16"/>
    <m/>
    <x v="16"/>
    <x v="17"/>
    <x v="4"/>
    <s v="ufficio"/>
    <s v="ufficio artificieri"/>
    <m/>
  </r>
  <r>
    <x v="1"/>
    <s v="L16"/>
    <n v="15"/>
    <m/>
    <x v="1"/>
    <x v="1"/>
    <x v="0"/>
    <s v="ufficio"/>
    <s v="ufficio "/>
    <m/>
  </r>
  <r>
    <x v="1"/>
    <s v="L17"/>
    <n v="12"/>
    <m/>
    <x v="1"/>
    <x v="1"/>
    <x v="0"/>
    <s v="ufficio"/>
    <s v="ufficio "/>
    <m/>
  </r>
  <r>
    <x v="1"/>
    <s v="L18"/>
    <n v="18"/>
    <m/>
    <x v="11"/>
    <x v="11"/>
    <x v="0"/>
    <s v="ufficio"/>
    <s v="ufficio it support"/>
    <m/>
  </r>
  <r>
    <x v="1"/>
    <s v="L19"/>
    <n v="21"/>
    <m/>
    <x v="11"/>
    <x v="11"/>
    <x v="0"/>
    <s v="ufficio"/>
    <s v="ufficio "/>
    <m/>
  </r>
  <r>
    <x v="1"/>
    <s v="L20"/>
    <n v="16"/>
    <m/>
    <x v="17"/>
    <x v="18"/>
    <x v="2"/>
    <s v="ufficio"/>
    <s v="ufficio lost&amp;found"/>
    <m/>
  </r>
  <r>
    <x v="1"/>
    <s v="L21a"/>
    <n v="7"/>
    <m/>
    <x v="5"/>
    <x v="5"/>
    <x v="2"/>
    <s v="ufficio"/>
    <s v="ufficio lost&amp;found"/>
    <m/>
  </r>
  <r>
    <x v="1"/>
    <s v="L21b"/>
    <n v="7"/>
    <m/>
    <x v="5"/>
    <x v="5"/>
    <x v="2"/>
    <s v="ufficio"/>
    <s v="ufficio lost&amp;found"/>
    <m/>
  </r>
  <r>
    <x v="1"/>
    <s v="L22"/>
    <n v="17"/>
    <m/>
    <x v="1"/>
    <x v="1"/>
    <x v="0"/>
    <s v="ufficio"/>
    <s v="ufficio lost&amp;found"/>
    <m/>
  </r>
  <r>
    <x v="1"/>
    <s v="L22a"/>
    <n v="13"/>
    <m/>
    <x v="1"/>
    <x v="1"/>
    <x v="0"/>
    <s v="ufficio"/>
    <s v="ufficio lost&amp;found"/>
    <m/>
  </r>
  <r>
    <x v="1"/>
    <s v="L22b"/>
    <n v="10"/>
    <m/>
    <x v="1"/>
    <x v="1"/>
    <x v="0"/>
    <s v="ufficio"/>
    <s v="ufficio lost&amp;found"/>
    <m/>
  </r>
  <r>
    <x v="1"/>
    <s v="L22c"/>
    <n v="11"/>
    <m/>
    <x v="1"/>
    <x v="1"/>
    <x v="0"/>
    <s v="ufficio"/>
    <s v="front office lost&amp;found"/>
    <m/>
  </r>
  <r>
    <x v="1"/>
    <s v="L23"/>
    <n v="9"/>
    <m/>
    <x v="18"/>
    <x v="19"/>
    <x v="4"/>
    <s v="connettivo"/>
    <s v="connettivo"/>
    <m/>
  </r>
  <r>
    <x v="1"/>
    <s v="L24"/>
    <n v="20"/>
    <m/>
    <x v="18"/>
    <x v="19"/>
    <x v="4"/>
    <s v="ufficio"/>
    <s v="ufficio comandante"/>
    <m/>
  </r>
  <r>
    <x v="1"/>
    <s v="L25"/>
    <n v="13"/>
    <m/>
    <x v="18"/>
    <x v="19"/>
    <x v="4"/>
    <s v="ufficio"/>
    <s v="front office"/>
    <m/>
  </r>
  <r>
    <x v="1"/>
    <s v="L26"/>
    <n v="27"/>
    <m/>
    <x v="18"/>
    <x v="19"/>
    <x v="4"/>
    <s v="ufficio"/>
    <s v="ufficio operativo"/>
    <m/>
  </r>
  <r>
    <x v="1"/>
    <s v="L26a"/>
    <n v="5"/>
    <m/>
    <x v="18"/>
    <x v="19"/>
    <x v="4"/>
    <s v="archivio"/>
    <s v="archivio"/>
    <m/>
  </r>
  <r>
    <x v="1"/>
    <s v="L27"/>
    <n v="3"/>
    <m/>
    <x v="3"/>
    <x v="3"/>
    <x v="0"/>
    <s v="w.c."/>
    <s v="w.c. uffici carabinieri"/>
    <m/>
  </r>
  <r>
    <x v="1"/>
    <s v="L28"/>
    <n v="11"/>
    <m/>
    <x v="18"/>
    <x v="19"/>
    <x v="4"/>
    <s v="archivio"/>
    <s v="archivio"/>
    <m/>
  </r>
  <r>
    <x v="1"/>
    <s v="L29"/>
    <n v="3"/>
    <m/>
    <x v="18"/>
    <x v="19"/>
    <x v="4"/>
    <s v="ripostiglio"/>
    <s v="ripostiglio"/>
    <m/>
  </r>
  <r>
    <x v="1"/>
    <s v="L30"/>
    <n v="11"/>
    <m/>
    <x v="12"/>
    <x v="12"/>
    <x v="0"/>
    <s v="deposito"/>
    <s v="deposito locale carrelli"/>
    <m/>
  </r>
  <r>
    <x v="1"/>
    <s v="L31"/>
    <n v="12"/>
    <m/>
    <x v="19"/>
    <x v="20"/>
    <x v="1"/>
    <s v="ufficio(AREA INTERDETTA DOPO INCENDIO)"/>
    <s v="rent a car(AREA INTERDETTA DOPO INCENDIO)"/>
    <m/>
  </r>
  <r>
    <x v="1"/>
    <s v="L31a"/>
    <n v="15"/>
    <m/>
    <x v="20"/>
    <x v="21"/>
    <x v="1"/>
    <s v="rent a car"/>
    <s v="rent a car"/>
    <m/>
  </r>
  <r>
    <x v="1"/>
    <s v="L32"/>
    <n v="12"/>
    <m/>
    <x v="21"/>
    <x v="22"/>
    <x v="1"/>
    <s v="ufficio(AREA INTERDETTA DOPO INCENDIO)"/>
    <s v="rent a car(AREA INTERDETTA DOPO INCENDIO)"/>
    <m/>
  </r>
  <r>
    <x v="1"/>
    <s v="L33"/>
    <n v="12"/>
    <m/>
    <x v="22"/>
    <x v="23"/>
    <x v="1"/>
    <s v="ufficio(AREA INTERDETTA DOPO INCENDIO)"/>
    <s v="rent a car(AREA INTERDETTA DOPO INCENDIO)"/>
    <m/>
  </r>
  <r>
    <x v="1"/>
    <s v="L34"/>
    <n v="4"/>
    <m/>
    <x v="0"/>
    <x v="0"/>
    <x v="0"/>
    <s v="locale tecnico(AREA INTERDETTA DOPO INCENDIO)"/>
    <s v="locale quadri (AREA INTERDETTA DOPO INCENDIO)"/>
    <m/>
  </r>
  <r>
    <x v="1"/>
    <s v="L35"/>
    <n v="13"/>
    <m/>
    <x v="4"/>
    <x v="4"/>
    <x v="1"/>
    <s v="locale tecnico"/>
    <s v="deposito"/>
    <m/>
  </r>
  <r>
    <x v="1"/>
    <s v="L36"/>
    <n v="34"/>
    <m/>
    <x v="0"/>
    <x v="0"/>
    <x v="0"/>
    <s v="locale tecnico"/>
    <s v="locale quadri "/>
    <m/>
  </r>
  <r>
    <x v="1"/>
    <s v="L37"/>
    <n v="4"/>
    <m/>
    <x v="0"/>
    <x v="0"/>
    <x v="0"/>
    <s v="locale tecnico"/>
    <s v="locale quadri "/>
    <m/>
  </r>
  <r>
    <x v="1"/>
    <s v="L38"/>
    <n v="32"/>
    <m/>
    <x v="5"/>
    <x v="5"/>
    <x v="2"/>
    <s v="ufficio"/>
    <s v="ufficio aviation services"/>
    <m/>
  </r>
  <r>
    <x v="1"/>
    <s v="L39"/>
    <n v="8"/>
    <m/>
    <x v="17"/>
    <x v="18"/>
    <x v="2"/>
    <s v="ufficio"/>
    <s v="ufficio"/>
    <m/>
  </r>
  <r>
    <x v="1"/>
    <s v="L40"/>
    <n v="4"/>
    <m/>
    <x v="0"/>
    <x v="0"/>
    <x v="0"/>
    <s v="locale tecnico"/>
    <s v="locale ascensori"/>
    <m/>
  </r>
  <r>
    <x v="1"/>
    <s v="L41"/>
    <n v="28"/>
    <m/>
    <x v="11"/>
    <x v="11"/>
    <x v="0"/>
    <s v="ufficio"/>
    <s v="autisti p.r.m."/>
    <m/>
  </r>
  <r>
    <x v="1"/>
    <s v="L41a"/>
    <n v="10"/>
    <m/>
    <x v="11"/>
    <x v="11"/>
    <x v="0"/>
    <s v="ufficio"/>
    <s v="ufficio"/>
    <m/>
  </r>
  <r>
    <x v="1"/>
    <s v="L42a"/>
    <n v="8"/>
    <m/>
    <x v="3"/>
    <x v="3"/>
    <x v="0"/>
    <s v="w.c."/>
    <s v="w.c. area smistamento bagagli"/>
    <m/>
  </r>
  <r>
    <x v="1"/>
    <s v="L42b"/>
    <n v="8"/>
    <m/>
    <x v="3"/>
    <x v="3"/>
    <x v="0"/>
    <s v="w.c."/>
    <s v="w.c. area smistamento bagagli"/>
    <m/>
  </r>
  <r>
    <x v="1"/>
    <s v="L43"/>
    <n v="33"/>
    <m/>
    <x v="13"/>
    <x v="13"/>
    <x v="2"/>
    <s v="ufficio"/>
    <s v="cos ata airports spa"/>
    <m/>
  </r>
  <r>
    <x v="1"/>
    <s v="L44"/>
    <n v="8"/>
    <m/>
    <x v="13"/>
    <x v="13"/>
    <x v="2"/>
    <s v="ufficio"/>
    <s v="cos ata airports spa"/>
    <m/>
  </r>
  <r>
    <x v="1"/>
    <s v="L45"/>
    <n v="4"/>
    <m/>
    <x v="0"/>
    <x v="0"/>
    <x v="0"/>
    <s v="locale tecnico"/>
    <s v="locale ascensori"/>
    <m/>
  </r>
  <r>
    <x v="1"/>
    <s v="L46"/>
    <n v="28"/>
    <m/>
    <x v="11"/>
    <x v="11"/>
    <x v="0"/>
    <s v="ufficio"/>
    <s v="manutenzione nastri"/>
    <m/>
  </r>
  <r>
    <x v="1"/>
    <s v="L47"/>
    <n v="10"/>
    <m/>
    <x v="13"/>
    <x v="13"/>
    <x v="2"/>
    <s v="ufficio"/>
    <s v="operativo"/>
    <m/>
  </r>
  <r>
    <x v="1"/>
    <s v="L48"/>
    <n v="15"/>
    <m/>
    <x v="23"/>
    <x v="24"/>
    <x v="4"/>
    <s v="ambulatorio medico"/>
    <s v="ambulatorio visita"/>
    <m/>
  </r>
  <r>
    <x v="1"/>
    <s v="L49"/>
    <n v="45"/>
    <m/>
    <x v="23"/>
    <x v="24"/>
    <x v="4"/>
    <s v="ufficio"/>
    <s v="ufficio operatori sanitari"/>
    <m/>
  </r>
  <r>
    <x v="1"/>
    <s v="L50"/>
    <n v="17"/>
    <m/>
    <x v="16"/>
    <x v="17"/>
    <x v="4"/>
    <s v="ufficio"/>
    <s v="ufficio "/>
    <m/>
  </r>
  <r>
    <x v="1"/>
    <s v="L51"/>
    <n v="12"/>
    <m/>
    <x v="23"/>
    <x v="24"/>
    <x v="4"/>
    <s v="deposito"/>
    <s v="deposito consumabili"/>
    <m/>
  </r>
  <r>
    <x v="1"/>
    <s v="L51a"/>
    <n v="14"/>
    <m/>
    <x v="3"/>
    <x v="3"/>
    <x v="0"/>
    <s v="w.c."/>
    <s v="w.c. sanità aerea"/>
    <m/>
  </r>
  <r>
    <x v="1"/>
    <s v="L51b"/>
    <n v="5"/>
    <m/>
    <x v="23"/>
    <x v="24"/>
    <x v="4"/>
    <s v="ripostiglio"/>
    <s v="ripostiglio sanità aerea"/>
    <m/>
  </r>
  <r>
    <x v="1"/>
    <s v="L52"/>
    <n v="22"/>
    <m/>
    <x v="24"/>
    <x v="25"/>
    <x v="4"/>
    <s v="ufficio"/>
    <s v="ufficio g.d.f."/>
    <m/>
  </r>
  <r>
    <x v="1"/>
    <s v="L53"/>
    <n v="16"/>
    <m/>
    <x v="24"/>
    <x v="25"/>
    <x v="4"/>
    <s v="ufficio"/>
    <s v="ufficio g.d.f."/>
    <m/>
  </r>
  <r>
    <x v="1"/>
    <s v="L54"/>
    <n v="23"/>
    <m/>
    <x v="24"/>
    <x v="25"/>
    <x v="4"/>
    <s v="ufficio"/>
    <s v="ufficio g.d.f."/>
    <m/>
  </r>
  <r>
    <x v="1"/>
    <s v="L55"/>
    <n v="7"/>
    <m/>
    <x v="0"/>
    <x v="0"/>
    <x v="0"/>
    <s v="locale tecnico"/>
    <s v="quadri elettrici"/>
    <m/>
  </r>
  <r>
    <x v="1"/>
    <s v="L56"/>
    <n v="14"/>
    <m/>
    <x v="24"/>
    <x v="25"/>
    <x v="4"/>
    <s v="ufficio"/>
    <s v="ufficio g.d.f."/>
    <m/>
  </r>
  <r>
    <x v="1"/>
    <s v="L57"/>
    <n v="15"/>
    <m/>
    <x v="16"/>
    <x v="17"/>
    <x v="4"/>
    <s v="ufficio"/>
    <s v="ufficio polizia"/>
    <m/>
  </r>
  <r>
    <x v="1"/>
    <s v="L58"/>
    <n v="8"/>
    <m/>
    <x v="16"/>
    <x v="17"/>
    <x v="4"/>
    <s v="ufficio"/>
    <s v="ufficio polizia"/>
    <m/>
  </r>
  <r>
    <x v="1"/>
    <s v="L58a"/>
    <n v="2"/>
    <m/>
    <x v="16"/>
    <x v="17"/>
    <x v="4"/>
    <s v="ufficio"/>
    <s v="disimpegno"/>
    <m/>
  </r>
  <r>
    <x v="1"/>
    <s v="L59"/>
    <n v="20"/>
    <m/>
    <x v="24"/>
    <x v="25"/>
    <x v="4"/>
    <s v="ufficio"/>
    <s v="ufficio g.d.f."/>
    <m/>
  </r>
  <r>
    <x v="1"/>
    <s v="L60"/>
    <n v="18"/>
    <m/>
    <x v="24"/>
    <x v="25"/>
    <x v="4"/>
    <s v="ufficio"/>
    <s v="ufficio g.d.f."/>
    <m/>
  </r>
  <r>
    <x v="1"/>
    <s v="L61"/>
    <n v="19"/>
    <m/>
    <x v="24"/>
    <x v="25"/>
    <x v="4"/>
    <s v="ufficio"/>
    <s v="ufficio g.d.f."/>
    <m/>
  </r>
  <r>
    <x v="1"/>
    <s v="L62"/>
    <n v="17"/>
    <m/>
    <x v="24"/>
    <x v="25"/>
    <x v="4"/>
    <s v="ufficio"/>
    <s v="ufficio g.d.f."/>
    <m/>
  </r>
  <r>
    <x v="1"/>
    <s v="L63"/>
    <n v="28"/>
    <m/>
    <x v="24"/>
    <x v="25"/>
    <x v="4"/>
    <s v="ufficio"/>
    <s v="ufficio"/>
    <m/>
  </r>
  <r>
    <x v="1"/>
    <s v="L64"/>
    <n v="28"/>
    <m/>
    <x v="0"/>
    <x v="0"/>
    <x v="0"/>
    <s v="locale tecnico"/>
    <s v="quadri elettrici"/>
    <m/>
  </r>
  <r>
    <x v="1"/>
    <s v="L64a"/>
    <n v="15"/>
    <m/>
    <x v="0"/>
    <x v="0"/>
    <x v="0"/>
    <s v="locale tecnico"/>
    <s v="quadri elettrici"/>
    <m/>
  </r>
  <r>
    <x v="1"/>
    <s v="L65"/>
    <n v="17"/>
    <m/>
    <x v="16"/>
    <x v="17"/>
    <x v="4"/>
    <s v="ufficio"/>
    <s v="ufficio polizia"/>
    <m/>
  </r>
  <r>
    <x v="1"/>
    <s v="L65a"/>
    <n v="10"/>
    <m/>
    <x v="16"/>
    <x v="17"/>
    <x v="4"/>
    <s v="ufficio"/>
    <s v="ufficio polizia"/>
    <m/>
  </r>
  <r>
    <x v="1"/>
    <s v="L66"/>
    <n v="16"/>
    <m/>
    <x v="16"/>
    <x v="17"/>
    <x v="4"/>
    <s v="ufficio"/>
    <s v="ufficio polizia"/>
    <m/>
  </r>
  <r>
    <x v="1"/>
    <s v="L66a"/>
    <n v="12"/>
    <m/>
    <x v="16"/>
    <x v="17"/>
    <x v="4"/>
    <s v="ufficio"/>
    <s v="ufficio polizia"/>
    <m/>
  </r>
  <r>
    <x v="1"/>
    <s v="L67"/>
    <n v="6"/>
    <m/>
    <x v="0"/>
    <x v="0"/>
    <x v="0"/>
    <s v="locale tecnico"/>
    <s v="quadri elettrici"/>
    <m/>
  </r>
  <r>
    <x v="1"/>
    <s v="L68"/>
    <n v="18"/>
    <m/>
    <x v="25"/>
    <x v="26"/>
    <x v="4"/>
    <s v="ufficio"/>
    <s v="ufficio "/>
    <m/>
  </r>
  <r>
    <x v="1"/>
    <s v="L69"/>
    <n v="18"/>
    <m/>
    <x v="25"/>
    <x v="26"/>
    <x v="4"/>
    <s v="ufficio"/>
    <s v="ufficio"/>
    <m/>
  </r>
  <r>
    <x v="1"/>
    <s v="L70"/>
    <n v="17"/>
    <m/>
    <x v="25"/>
    <x v="26"/>
    <x v="4"/>
    <s v="ufficio"/>
    <s v="ufficio"/>
    <m/>
  </r>
  <r>
    <x v="1"/>
    <s v="L71"/>
    <n v="21"/>
    <m/>
    <x v="25"/>
    <x v="26"/>
    <x v="4"/>
    <s v="ufficio"/>
    <s v="ufficio"/>
    <m/>
  </r>
  <r>
    <x v="1"/>
    <s v="L71a"/>
    <n v="11"/>
    <m/>
    <x v="25"/>
    <x v="26"/>
    <x v="4"/>
    <s v="connettivo"/>
    <s v="connettivo"/>
    <m/>
  </r>
  <r>
    <x v="1"/>
    <s v="L72"/>
    <n v="19"/>
    <m/>
    <x v="25"/>
    <x v="26"/>
    <x v="4"/>
    <s v="ufficio"/>
    <s v="ufficio"/>
    <m/>
  </r>
  <r>
    <x v="1"/>
    <s v="L73"/>
    <n v="12"/>
    <m/>
    <x v="25"/>
    <x v="26"/>
    <x v="4"/>
    <s v="ufficio"/>
    <s v="ufficio"/>
    <m/>
  </r>
  <r>
    <x v="1"/>
    <s v="L74"/>
    <n v="15"/>
    <m/>
    <x v="24"/>
    <x v="25"/>
    <x v="4"/>
    <s v="ufficio"/>
    <s v="ufficio g.d.f."/>
    <m/>
  </r>
  <r>
    <x v="1"/>
    <s v="L75"/>
    <n v="33"/>
    <m/>
    <x v="12"/>
    <x v="12"/>
    <x v="0"/>
    <s v="area controlli di sicurezza"/>
    <s v="varco retail"/>
    <m/>
  </r>
  <r>
    <x v="1"/>
    <s v="L76"/>
    <n v="17"/>
    <m/>
    <x v="26"/>
    <x v="14"/>
    <x v="3"/>
    <s v="ufficio"/>
    <m/>
    <m/>
  </r>
  <r>
    <x v="1"/>
    <s v="L77"/>
    <n v="27"/>
    <m/>
    <x v="25"/>
    <x v="26"/>
    <x v="4"/>
    <s v="ufficio"/>
    <m/>
    <m/>
  </r>
  <r>
    <x v="1"/>
    <s v="L78"/>
    <n v="31"/>
    <m/>
    <x v="27"/>
    <x v="27"/>
    <x v="1"/>
    <s v="spogliatoio"/>
    <s v="spogliatoio donne"/>
    <m/>
  </r>
  <r>
    <x v="1"/>
    <s v="L79"/>
    <n v="21"/>
    <m/>
    <x v="27"/>
    <x v="27"/>
    <x v="1"/>
    <s v="spogliatoio"/>
    <s v="spogliatoio uomini"/>
    <m/>
  </r>
  <r>
    <x v="1"/>
    <s v="L80"/>
    <n v="19"/>
    <m/>
    <x v="12"/>
    <x v="12"/>
    <x v="0"/>
    <s v="area controlli di sicurezza"/>
    <s v="area controllo merci"/>
    <m/>
  </r>
  <r>
    <x v="1"/>
    <s v="L81"/>
    <n v="72"/>
    <m/>
    <x v="12"/>
    <x v="12"/>
    <x v="0"/>
    <s v="atrio torre"/>
    <s v="area accesso torre"/>
    <m/>
  </r>
  <r>
    <x v="1"/>
    <s v="L81a"/>
    <n v="7"/>
    <m/>
    <x v="0"/>
    <x v="0"/>
    <x v="0"/>
    <s v="locale tecnico"/>
    <s v="quadri elettrici"/>
    <m/>
  </r>
  <r>
    <x v="1"/>
    <s v="L82"/>
    <n v="44"/>
    <m/>
    <x v="12"/>
    <x v="12"/>
    <x v="0"/>
    <s v="connettivo"/>
    <s v="disimpegno uscite sicurezza nord"/>
    <m/>
  </r>
  <r>
    <x v="1"/>
    <s v="L83"/>
    <n v="19"/>
    <m/>
    <x v="3"/>
    <x v="3"/>
    <x v="0"/>
    <s v="w.c."/>
    <s v="w.c. torre a servizio del personale"/>
    <m/>
  </r>
  <r>
    <x v="1"/>
    <s v="L84"/>
    <n v="6"/>
    <m/>
    <x v="12"/>
    <x v="12"/>
    <x v="0"/>
    <s v="connettivo"/>
    <s v="connettivo airest srl food"/>
    <m/>
  </r>
  <r>
    <x v="1"/>
    <s v="L85"/>
    <n v="9"/>
    <m/>
    <x v="12"/>
    <x v="12"/>
    <x v="0"/>
    <s v="filtro"/>
    <s v="filtro scala nord"/>
    <m/>
  </r>
  <r>
    <x v="1"/>
    <s v="L86"/>
    <n v="23"/>
    <m/>
    <x v="12"/>
    <x v="12"/>
    <x v="0"/>
    <s v="connettivo"/>
    <s v="disimpegno uscite sicurezza sud"/>
    <m/>
  </r>
  <r>
    <x v="1"/>
    <s v="L87"/>
    <n v="16"/>
    <m/>
    <x v="12"/>
    <x v="12"/>
    <x v="0"/>
    <s v="vano scala"/>
    <s v="scala sud"/>
    <m/>
  </r>
  <r>
    <x v="1"/>
    <s v="L88"/>
    <n v="16"/>
    <m/>
    <x v="12"/>
    <x v="12"/>
    <x v="0"/>
    <s v="vano scala"/>
    <s v="scala nord"/>
    <m/>
  </r>
  <r>
    <x v="1"/>
    <s v="L89"/>
    <n v="29"/>
    <m/>
    <x v="12"/>
    <x v="12"/>
    <x v="0"/>
    <s v="sala d'attesa"/>
    <s v="attesa lost&amp;found extra schengen"/>
    <m/>
  </r>
  <r>
    <x v="1"/>
    <s v="L90"/>
    <n v="439"/>
    <m/>
    <x v="12"/>
    <x v="12"/>
    <x v="0"/>
    <s v="sala d'attesa"/>
    <s v="sala controllo passaporti"/>
    <m/>
  </r>
  <r>
    <x v="1"/>
    <s v="L90a"/>
    <n v="9"/>
    <m/>
    <x v="3"/>
    <x v="3"/>
    <x v="0"/>
    <s v="w.c."/>
    <s v="w.c. extra schengen"/>
    <m/>
  </r>
  <r>
    <x v="1"/>
    <s v="L90b"/>
    <n v="17"/>
    <m/>
    <x v="12"/>
    <x v="12"/>
    <x v="0"/>
    <s v="connettivo"/>
    <s v="connettivo w.c. extra schengen"/>
    <m/>
  </r>
  <r>
    <x v="1"/>
    <s v="L91"/>
    <n v="21"/>
    <m/>
    <x v="16"/>
    <x v="17"/>
    <x v="4"/>
    <s v="connettivo"/>
    <s v="connettivo uffici polizia"/>
    <m/>
  </r>
  <r>
    <x v="1"/>
    <s v="L92"/>
    <n v="17"/>
    <m/>
    <x v="16"/>
    <x v="17"/>
    <x v="4"/>
    <s v="ufficio"/>
    <s v="ufficio"/>
    <m/>
  </r>
  <r>
    <x v="1"/>
    <s v="L92a"/>
    <n v="15"/>
    <m/>
    <x v="16"/>
    <x v="17"/>
    <x v="4"/>
    <s v="ufficio"/>
    <s v="ufficio"/>
    <m/>
  </r>
  <r>
    <x v="1"/>
    <s v="L93"/>
    <n v="27"/>
    <m/>
    <x v="12"/>
    <x v="12"/>
    <x v="0"/>
    <s v="connettivo"/>
    <s v="connettivo enti di stato"/>
    <m/>
  </r>
  <r>
    <x v="1"/>
    <s v="L94"/>
    <n v="33"/>
    <m/>
    <x v="23"/>
    <x v="24"/>
    <x v="4"/>
    <s v="connettivo"/>
    <s v="connettivo sanità aerea"/>
    <m/>
  </r>
  <r>
    <x v="1"/>
    <s v="L95"/>
    <n v="39"/>
    <m/>
    <x v="12"/>
    <x v="12"/>
    <x v="0"/>
    <s v="connettivo"/>
    <s v="connettivo enti di stato"/>
    <m/>
  </r>
  <r>
    <x v="1"/>
    <s v="L96"/>
    <n v="44"/>
    <m/>
    <x v="3"/>
    <x v="3"/>
    <x v="0"/>
    <s v="w.c."/>
    <s v="w.c. enti di stato"/>
    <m/>
  </r>
  <r>
    <x v="1"/>
    <s v="L97"/>
    <n v="15"/>
    <m/>
    <x v="3"/>
    <x v="3"/>
    <x v="0"/>
    <s v="w.c."/>
    <s v="w.c. polizia"/>
    <m/>
  </r>
  <r>
    <x v="1"/>
    <s v="L98"/>
    <n v="44"/>
    <m/>
    <x v="3"/>
    <x v="3"/>
    <x v="0"/>
    <s v="w.c."/>
    <s v="w.c. pubblico arrivi extra schengen"/>
    <m/>
  </r>
  <r>
    <x v="1"/>
    <s v="L99"/>
    <n v="7"/>
    <m/>
    <x v="3"/>
    <x v="3"/>
    <x v="0"/>
    <s v="w.c."/>
    <s v="anti w.c. pubblico arrivi extra schengen"/>
    <m/>
  </r>
  <r>
    <x v="1"/>
    <s v="L100"/>
    <n v="16"/>
    <m/>
    <x v="12"/>
    <x v="12"/>
    <x v="0"/>
    <s v="filtro"/>
    <s v="filtro scala arrivi extra schengen"/>
    <m/>
  </r>
  <r>
    <x v="1"/>
    <s v="L101"/>
    <n v="26"/>
    <m/>
    <x v="12"/>
    <x v="12"/>
    <x v="0"/>
    <s v="vano scala"/>
    <s v="scala arrivi extra schengen"/>
    <m/>
  </r>
  <r>
    <x v="1"/>
    <s v="L102"/>
    <n v="26"/>
    <m/>
    <x v="12"/>
    <x v="12"/>
    <x v="0"/>
    <s v="deposito"/>
    <s v="deposito arrivi extra schengen"/>
    <m/>
  </r>
  <r>
    <x v="1"/>
    <s v="L103"/>
    <n v="158"/>
    <m/>
    <x v="12"/>
    <x v="12"/>
    <x v="0"/>
    <s v="filtro"/>
    <s v="filtro arrivi extra schengen"/>
    <m/>
  </r>
  <r>
    <x v="1"/>
    <s v="L103a"/>
    <n v="15"/>
    <m/>
    <x v="12"/>
    <x v="12"/>
    <x v="0"/>
    <s v="connettivo"/>
    <s v="connettivo enti di stato"/>
    <m/>
  </r>
  <r>
    <x v="1"/>
    <s v="L104"/>
    <n v="542"/>
    <m/>
    <x v="12"/>
    <x v="12"/>
    <x v="0"/>
    <s v="sala d'attesa"/>
    <s v="riconsegna bagagli extra schengen"/>
    <m/>
  </r>
  <r>
    <x v="1"/>
    <s v="L104a"/>
    <n v="27"/>
    <m/>
    <x v="24"/>
    <x v="25"/>
    <x v="4"/>
    <s v="ufficio"/>
    <s v="ufficio"/>
    <m/>
  </r>
  <r>
    <x v="1"/>
    <s v="L105"/>
    <n v="399"/>
    <m/>
    <x v="12"/>
    <x v="12"/>
    <x v="0"/>
    <s v="sala d'attesa"/>
    <s v="riconsegna bagagli jolly"/>
    <m/>
  </r>
  <r>
    <x v="1"/>
    <s v="L106"/>
    <n v="2218"/>
    <m/>
    <x v="12"/>
    <x v="12"/>
    <x v="0"/>
    <s v="sala d'attesa"/>
    <s v="riconsegna bagagli schengen"/>
    <m/>
  </r>
  <r>
    <x v="1"/>
    <s v="L106a"/>
    <n v="18"/>
    <m/>
    <x v="17"/>
    <x v="18"/>
    <x v="2"/>
    <s v="deposito momentaneo bagagli"/>
    <s v="deposito momentaneo bagagli"/>
    <m/>
  </r>
  <r>
    <x v="1"/>
    <s v="L107"/>
    <n v="126"/>
    <m/>
    <x v="12"/>
    <x v="12"/>
    <x v="0"/>
    <s v="connettivo"/>
    <s v="rampa arrivi remoti"/>
    <m/>
  </r>
  <r>
    <x v="1"/>
    <s v="L108"/>
    <n v="45"/>
    <m/>
    <x v="12"/>
    <x v="12"/>
    <x v="0"/>
    <s v="connettivo"/>
    <s v="connettivo compagnie sud"/>
    <m/>
  </r>
  <r>
    <x v="1"/>
    <s v="L109"/>
    <n v="37"/>
    <m/>
    <x v="12"/>
    <x v="12"/>
    <x v="0"/>
    <s v="connettivo"/>
    <s v="connettivo compagnie nord"/>
    <m/>
  </r>
  <r>
    <x v="1"/>
    <s v="L110"/>
    <n v="35"/>
    <m/>
    <x v="3"/>
    <x v="3"/>
    <x v="0"/>
    <s v="w.c."/>
    <s v="w.c. pubblico arrivi schengen"/>
    <m/>
  </r>
  <r>
    <x v="1"/>
    <s v="L111"/>
    <n v="9"/>
    <m/>
    <x v="3"/>
    <x v="3"/>
    <x v="0"/>
    <s v="w.c."/>
    <s v="w.c. pubblico arrivi schengen"/>
    <m/>
  </r>
  <r>
    <x v="1"/>
    <s v="L112"/>
    <n v="2"/>
    <m/>
    <x v="0"/>
    <x v="0"/>
    <x v="0"/>
    <s v="locale tecnico"/>
    <s v="w.c. - quadri elettrici e scaldacqua"/>
    <m/>
  </r>
  <r>
    <x v="1"/>
    <s v="L113"/>
    <n v="42"/>
    <m/>
    <x v="3"/>
    <x v="3"/>
    <x v="0"/>
    <s v="w.c."/>
    <s v="w.c. pubblico arrivi schengen"/>
    <m/>
  </r>
  <r>
    <x v="1"/>
    <s v="L114"/>
    <n v="9"/>
    <m/>
    <x v="5"/>
    <x v="5"/>
    <x v="2"/>
    <s v="ufficio"/>
    <s v="front office lost&amp;found"/>
    <m/>
  </r>
  <r>
    <x v="1"/>
    <s v="L115"/>
    <n v="9"/>
    <m/>
    <x v="17"/>
    <x v="18"/>
    <x v="2"/>
    <s v="ufficio"/>
    <s v="front office lost&amp;found"/>
    <m/>
  </r>
  <r>
    <x v="1"/>
    <s v="L115a"/>
    <n v="13"/>
    <m/>
    <x v="17"/>
    <x v="18"/>
    <x v="2"/>
    <s v="ufficio"/>
    <s v="front office lost&amp;found"/>
    <m/>
  </r>
  <r>
    <x v="1"/>
    <s v="L116"/>
    <n v="484"/>
    <m/>
    <x v="12"/>
    <x v="12"/>
    <x v="0"/>
    <s v="sala d'attesa"/>
    <s v="partenze aree remote"/>
    <m/>
  </r>
  <r>
    <x v="1"/>
    <s v="L116a"/>
    <n v="31"/>
    <m/>
    <x v="10"/>
    <x v="10"/>
    <x v="5"/>
    <m/>
    <s v="locale soppresso"/>
    <m/>
  </r>
  <r>
    <x v="1"/>
    <s v="L117"/>
    <n v="15"/>
    <m/>
    <x v="0"/>
    <x v="0"/>
    <x v="0"/>
    <s v="locale tecnico"/>
    <s v="locale quadri"/>
    <m/>
  </r>
  <r>
    <x v="1"/>
    <s v="L118"/>
    <n v="38"/>
    <m/>
    <x v="3"/>
    <x v="3"/>
    <x v="0"/>
    <s v="w.c."/>
    <s v="w.c. pubblico partenze aree remote"/>
    <m/>
  </r>
  <r>
    <x v="1"/>
    <s v="L118a"/>
    <n v="2"/>
    <m/>
    <x v="0"/>
    <x v="0"/>
    <x v="0"/>
    <s v="locale tecnico"/>
    <s v="w.c. - quadri elettrici e scaldacqua"/>
    <m/>
  </r>
  <r>
    <x v="1"/>
    <s v="L119"/>
    <n v="64"/>
    <m/>
    <x v="12"/>
    <x v="12"/>
    <x v="0"/>
    <s v="luogo di culto"/>
    <s v="cappella"/>
    <m/>
  </r>
  <r>
    <x v="1"/>
    <s v="L120"/>
    <n v="13"/>
    <m/>
    <x v="12"/>
    <x v="12"/>
    <x v="0"/>
    <s v="filtro"/>
    <s v="filtro scala est"/>
    <m/>
  </r>
  <r>
    <x v="1"/>
    <s v="L120a"/>
    <n v="40"/>
    <m/>
    <x v="12"/>
    <x v="12"/>
    <x v="0"/>
    <s v="connettivo"/>
    <s v="connettivo cappella"/>
    <m/>
  </r>
  <r>
    <x v="1"/>
    <s v="L121"/>
    <n v="24"/>
    <m/>
    <x v="12"/>
    <x v="12"/>
    <x v="0"/>
    <s v="scala est"/>
    <s v="scala est"/>
    <m/>
  </r>
  <r>
    <x v="1"/>
    <s v="L122"/>
    <n v="71"/>
    <m/>
    <x v="28"/>
    <x v="28"/>
    <x v="4"/>
    <s v="ambulatorio medico"/>
    <s v="ambulatori cri"/>
    <m/>
  </r>
  <r>
    <x v="1"/>
    <s v="L123"/>
    <n v="46"/>
    <m/>
    <x v="12"/>
    <x v="12"/>
    <x v="0"/>
    <s v="cappella"/>
    <s v="cappella"/>
    <m/>
  </r>
  <r>
    <x v="1"/>
    <s v="L124"/>
    <n v="24"/>
    <m/>
    <x v="12"/>
    <x v="12"/>
    <x v="0"/>
    <s v="vano scala"/>
    <s v="scala nord-est"/>
    <m/>
  </r>
  <r>
    <x v="1"/>
    <s v="L125"/>
    <n v="42"/>
    <m/>
    <x v="3"/>
    <x v="3"/>
    <x v="0"/>
    <s v="w.c.(AREA INTERDETTA DOPO INCENDIO)"/>
    <s v="w.c. pubblici est(AREA INTERDETTA DOPO INCENDIO)"/>
    <m/>
  </r>
  <r>
    <x v="1"/>
    <s v="L125a"/>
    <n v="5"/>
    <m/>
    <x v="0"/>
    <x v="0"/>
    <x v="0"/>
    <s v="locale tecnico(AREA INTERDETTA DOPO INCENDIO)"/>
    <s v="w.c. - quadri elettrici e scaldacqua(AREA INTERDETTA DOPO INCENDIO)"/>
    <m/>
  </r>
  <r>
    <x v="1"/>
    <s v="L126a"/>
    <n v="17"/>
    <m/>
    <x v="29"/>
    <x v="29"/>
    <x v="1"/>
    <s v="ufficio(AREA INTERDETTA DOPO INCENDIO)"/>
    <s v="rent a car(AREA INTERDETTA DOPO INCENDIO)"/>
    <m/>
  </r>
  <r>
    <x v="1"/>
    <s v="L126b"/>
    <n v="22"/>
    <m/>
    <x v="30"/>
    <x v="30"/>
    <x v="1"/>
    <s v="ufficio(AREA INTERDETTA DOPO INCENDIO)"/>
    <s v="rent a car(AREA INTERDETTA DOPO INCENDIO)"/>
    <m/>
  </r>
  <r>
    <x v="1"/>
    <s v="L127"/>
    <n v="46"/>
    <m/>
    <x v="4"/>
    <x v="4"/>
    <x v="1"/>
    <s v="negozio"/>
    <s v="bar"/>
    <m/>
  </r>
  <r>
    <x v="1"/>
    <s v="L127a"/>
    <n v="19"/>
    <m/>
    <x v="31"/>
    <x v="31"/>
    <x v="1"/>
    <s v="ufficio"/>
    <s v="rent a car"/>
    <m/>
  </r>
  <r>
    <x v="1"/>
    <s v="L127b"/>
    <n v="11"/>
    <m/>
    <x v="4"/>
    <x v="4"/>
    <x v="1"/>
    <s v="deposito"/>
    <s v="deposito bar"/>
    <m/>
  </r>
  <r>
    <x v="1"/>
    <s v="L128"/>
    <n v="197"/>
    <m/>
    <x v="27"/>
    <x v="27"/>
    <x v="1"/>
    <s v="negozio"/>
    <s v="bar"/>
    <m/>
  </r>
  <r>
    <x v="1"/>
    <s v="L128a"/>
    <n v="14"/>
    <m/>
    <x v="27"/>
    <x v="27"/>
    <x v="1"/>
    <s v="deposito"/>
    <s v="deposito bar"/>
    <m/>
  </r>
  <r>
    <x v="1"/>
    <s v="L129a"/>
    <n v="23"/>
    <m/>
    <x v="20"/>
    <x v="21"/>
    <x v="1"/>
    <s v="rent a car"/>
    <s v="rent a car"/>
    <m/>
  </r>
  <r>
    <x v="1"/>
    <s v="L129b"/>
    <n v="24"/>
    <m/>
    <x v="32"/>
    <x v="32"/>
    <x v="1"/>
    <s v="rent a car"/>
    <s v="rent a car "/>
    <m/>
  </r>
  <r>
    <x v="1"/>
    <s v="L130"/>
    <n v="34"/>
    <m/>
    <x v="33"/>
    <x v="33"/>
    <x v="1"/>
    <s v="negozio"/>
    <s v="libreria"/>
    <m/>
  </r>
  <r>
    <x v="1"/>
    <s v="L130a"/>
    <n v="16"/>
    <m/>
    <x v="33"/>
    <x v="33"/>
    <x v="1"/>
    <s v="negozio"/>
    <s v="libreria"/>
    <m/>
  </r>
  <r>
    <x v="1"/>
    <s v="L130b"/>
    <n v="23"/>
    <m/>
    <x v="34"/>
    <x v="34"/>
    <x v="1"/>
    <s v="negozio"/>
    <s v="ATM"/>
    <m/>
  </r>
  <r>
    <x v="1"/>
    <s v="L130c"/>
    <n v="21"/>
    <m/>
    <x v="35"/>
    <x v="35"/>
    <x v="1"/>
    <s v="negozio"/>
    <s v="lotto a disposizione"/>
    <m/>
  </r>
  <r>
    <x v="1"/>
    <s v="L130d"/>
    <n v="31"/>
    <m/>
    <x v="12"/>
    <x v="12"/>
    <x v="0"/>
    <s v="punto di gestione ed assistenza ai passeggeri oggetto di cancellazione voli"/>
    <s v="punto di gestione ed assistenza ai passeggeri oggetto di cancellazione voli"/>
    <m/>
  </r>
  <r>
    <x v="1"/>
    <s v="L131"/>
    <n v="48"/>
    <m/>
    <x v="3"/>
    <x v="3"/>
    <x v="0"/>
    <s v="w.c."/>
    <s v="w.c. pubblici ovest"/>
    <m/>
  </r>
  <r>
    <x v="1"/>
    <s v="L131a"/>
    <n v="2"/>
    <m/>
    <x v="0"/>
    <x v="0"/>
    <x v="0"/>
    <s v="locale tecnico"/>
    <s v="w.c. - quadri elettrici e scaldacqua"/>
    <m/>
  </r>
  <r>
    <x v="1"/>
    <s v="L132"/>
    <n v="65"/>
    <m/>
    <x v="36"/>
    <x v="36"/>
    <x v="1"/>
    <s v="negozio"/>
    <s v="negozio"/>
    <m/>
  </r>
  <r>
    <x v="1"/>
    <s v="L133"/>
    <n v="2576"/>
    <m/>
    <x v="12"/>
    <x v="12"/>
    <x v="0"/>
    <s v="atrio d'ingresso"/>
    <s v="hall arrivi"/>
    <m/>
  </r>
  <r>
    <x v="1"/>
    <s v="L134"/>
    <n v="3004"/>
    <m/>
    <x v="12"/>
    <x v="12"/>
    <x v="0"/>
    <s v="deposito"/>
    <s v="allestimento voli"/>
    <m/>
  </r>
  <r>
    <x v="1"/>
    <s v="L135"/>
    <n v="13"/>
    <m/>
    <x v="37"/>
    <x v="37"/>
    <x v="4"/>
    <s v="ufficio"/>
    <s v="info ct"/>
    <m/>
  </r>
  <r>
    <x v="1"/>
    <s v="L136"/>
    <n v="8"/>
    <m/>
    <x v="38"/>
    <x v="38"/>
    <x v="1"/>
    <s v="negozio"/>
    <s v="ufficio rent a car"/>
    <m/>
  </r>
  <r>
    <x v="1"/>
    <s v="L137"/>
    <n v="8"/>
    <m/>
    <x v="39"/>
    <x v="39"/>
    <x v="4"/>
    <s v="ufficio"/>
    <s v="ufficio a.a.p.i.t."/>
    <m/>
  </r>
  <r>
    <x v="1"/>
    <s v="L138"/>
    <n v="147"/>
    <m/>
    <x v="12"/>
    <x v="12"/>
    <x v="0"/>
    <s v="vano scala"/>
    <s v="torre loading bridge H1"/>
    <m/>
  </r>
  <r>
    <x v="1"/>
    <s v="L139"/>
    <n v="140"/>
    <m/>
    <x v="12"/>
    <x v="12"/>
    <x v="0"/>
    <s v="vano scala"/>
    <s v="torre loading bridge H2"/>
    <m/>
  </r>
  <r>
    <x v="1"/>
    <s v="L140"/>
    <n v="140"/>
    <m/>
    <x v="12"/>
    <x v="12"/>
    <x v="0"/>
    <s v="vano scala"/>
    <s v="torre loading bridge H3"/>
    <m/>
  </r>
  <r>
    <x v="1"/>
    <s v="L141"/>
    <n v="140"/>
    <m/>
    <x v="12"/>
    <x v="12"/>
    <x v="0"/>
    <s v="vano scala"/>
    <s v="torre loading bridge H4"/>
    <m/>
  </r>
  <r>
    <x v="1"/>
    <s v="L142"/>
    <n v="140"/>
    <m/>
    <x v="12"/>
    <x v="12"/>
    <x v="0"/>
    <s v="vano scala"/>
    <s v="torre loading bridge H5"/>
    <m/>
  </r>
  <r>
    <x v="1"/>
    <s v="L143"/>
    <n v="58"/>
    <m/>
    <x v="12"/>
    <x v="12"/>
    <x v="0"/>
    <s v="vano scala"/>
    <s v="torre loading bridge H6"/>
    <m/>
  </r>
  <r>
    <x v="1"/>
    <s v="L144"/>
    <n v="7"/>
    <m/>
    <x v="24"/>
    <x v="25"/>
    <x v="4"/>
    <s v="ufficio"/>
    <s v="postazione controlli extra schengen"/>
    <m/>
  </r>
  <r>
    <x v="1"/>
    <s v="L145"/>
    <n v="11"/>
    <m/>
    <x v="25"/>
    <x v="26"/>
    <x v="4"/>
    <s v="vano scala"/>
    <s v="postazione controlli extra schengen"/>
    <m/>
  </r>
  <r>
    <x v="1"/>
    <s v="L146"/>
    <n v="4"/>
    <m/>
    <x v="26"/>
    <x v="14"/>
    <x v="0"/>
    <s v="banco informazioni"/>
    <s v="postazione informazioni"/>
    <m/>
  </r>
  <r>
    <x v="1"/>
    <s v="L147"/>
    <n v="3"/>
    <m/>
    <x v="25"/>
    <x v="26"/>
    <x v="4"/>
    <s v="dogana custum"/>
    <s v="postazione tax free"/>
    <m/>
  </r>
  <r>
    <x v="2"/>
    <s v="L1"/>
    <n v="12"/>
    <m/>
    <x v="40"/>
    <x v="40"/>
    <x v="1"/>
    <s v="ufficio"/>
    <s v="ufficio"/>
    <m/>
  </r>
  <r>
    <x v="2"/>
    <s v="L1a"/>
    <n v="11"/>
    <m/>
    <x v="9"/>
    <x v="9"/>
    <x v="1"/>
    <s v="ufficio"/>
    <s v="ufficio"/>
    <m/>
  </r>
  <r>
    <x v="2"/>
    <s v="L2"/>
    <n v="33"/>
    <m/>
    <x v="16"/>
    <x v="17"/>
    <x v="4"/>
    <s v="ufficio"/>
    <s v="sala corsi"/>
    <m/>
  </r>
  <r>
    <x v="2"/>
    <s v="L3"/>
    <n v="27"/>
    <m/>
    <x v="16"/>
    <x v="17"/>
    <x v="4"/>
    <s v="ufficio"/>
    <s v="ufficio"/>
    <m/>
  </r>
  <r>
    <x v="2"/>
    <s v="L4"/>
    <n v="25"/>
    <m/>
    <x v="16"/>
    <x v="17"/>
    <x v="4"/>
    <s v="ufficio"/>
    <s v="ufficio"/>
    <m/>
  </r>
  <r>
    <x v="2"/>
    <s v="L5"/>
    <n v="42"/>
    <m/>
    <x v="16"/>
    <x v="17"/>
    <x v="4"/>
    <s v="ufficio"/>
    <s v="ufficio"/>
    <m/>
  </r>
  <r>
    <x v="2"/>
    <s v="L6"/>
    <n v="63"/>
    <m/>
    <x v="16"/>
    <x v="17"/>
    <x v="4"/>
    <s v="spogliatoio"/>
    <s v="spogliatoio uomini"/>
    <m/>
  </r>
  <r>
    <x v="2"/>
    <s v="L7"/>
    <n v="22"/>
    <m/>
    <x v="16"/>
    <x v="17"/>
    <x v="4"/>
    <s v="spogliatoio"/>
    <s v="spogliatoio donne"/>
    <m/>
  </r>
  <r>
    <x v="2"/>
    <s v="L7a"/>
    <n v="22"/>
    <m/>
    <x v="16"/>
    <x v="17"/>
    <x v="4"/>
    <s v="archivio"/>
    <s v="archivio"/>
    <m/>
  </r>
  <r>
    <x v="2"/>
    <s v="L8"/>
    <n v="25"/>
    <m/>
    <x v="0"/>
    <x v="0"/>
    <x v="0"/>
    <s v="locale tecnico"/>
    <s v="annunci sonori aerostazione"/>
    <m/>
  </r>
  <r>
    <x v="2"/>
    <s v="L9"/>
    <n v="11"/>
    <m/>
    <x v="12"/>
    <x v="12"/>
    <x v="0"/>
    <s v="connettivo"/>
    <s v="connettivo riconcilio bagagli"/>
    <m/>
  </r>
  <r>
    <x v="2"/>
    <s v="L10"/>
    <n v="13"/>
    <m/>
    <x v="11"/>
    <x v="11"/>
    <x v="0"/>
    <s v="ufficio"/>
    <s v="supporto manutenzione security"/>
    <m/>
  </r>
  <r>
    <x v="2"/>
    <s v="L11"/>
    <n v="29"/>
    <m/>
    <x v="26"/>
    <x v="14"/>
    <x v="0"/>
    <s v="sala controllo sicurezza"/>
    <s v="sala controllo sicurezza"/>
    <m/>
  </r>
  <r>
    <x v="2"/>
    <s v="L12"/>
    <n v="26"/>
    <m/>
    <x v="11"/>
    <x v="11"/>
    <x v="0"/>
    <s v="ufficio"/>
    <s v="presidio manutenzione"/>
    <m/>
  </r>
  <r>
    <x v="2"/>
    <s v="L13"/>
    <n v="13"/>
    <m/>
    <x v="11"/>
    <x v="11"/>
    <x v="0"/>
    <s v="ufficio"/>
    <s v="manutenzione sistema informatico"/>
    <m/>
  </r>
  <r>
    <x v="2"/>
    <s v="L14"/>
    <n v="18"/>
    <m/>
    <x v="18"/>
    <x v="19"/>
    <x v="4"/>
    <s v="spogliatoio"/>
    <s v="spogliatoio carabinieri"/>
    <m/>
  </r>
  <r>
    <x v="2"/>
    <s v="L15"/>
    <n v="16"/>
    <m/>
    <x v="16"/>
    <x v="17"/>
    <x v="4"/>
    <s v="locale tecnico"/>
    <s v="locale dati informatici"/>
    <m/>
  </r>
  <r>
    <x v="2"/>
    <s v="L16"/>
    <n v="11"/>
    <m/>
    <x v="1"/>
    <x v="1"/>
    <x v="0"/>
    <s v="ufficio"/>
    <s v="ufficio a disposizione"/>
    <m/>
  </r>
  <r>
    <x v="2"/>
    <s v="L16a"/>
    <n v="6"/>
    <m/>
    <x v="12"/>
    <x v="12"/>
    <x v="0"/>
    <s v="connettivo"/>
    <s v="connettivo uffici mezzanino"/>
    <m/>
  </r>
  <r>
    <x v="2"/>
    <s v="L16b"/>
    <n v="26"/>
    <m/>
    <x v="1"/>
    <x v="1"/>
    <x v="0"/>
    <s v="ufficio"/>
    <s v="ufficio a disposizione"/>
    <m/>
  </r>
  <r>
    <x v="2"/>
    <s v="L16c"/>
    <n v="18"/>
    <m/>
    <x v="0"/>
    <x v="0"/>
    <x v="0"/>
    <s v="locale tecnico"/>
    <s v="quadri elettrici"/>
    <m/>
  </r>
  <r>
    <x v="2"/>
    <s v="L17"/>
    <n v="20"/>
    <m/>
    <x v="11"/>
    <x v="11"/>
    <x v="0"/>
    <s v="ufficio"/>
    <s v="supporto manutenzione elettrica"/>
    <m/>
  </r>
  <r>
    <x v="2"/>
    <s v="L18"/>
    <n v="26"/>
    <m/>
    <x v="41"/>
    <x v="41"/>
    <x v="4"/>
    <s v="ufficio"/>
    <s v="ufficio"/>
    <m/>
  </r>
  <r>
    <x v="2"/>
    <s v="L19"/>
    <n v="26"/>
    <m/>
    <x v="11"/>
    <x v="11"/>
    <x v="0"/>
    <s v="spogliatoio"/>
    <s v="spogliatoio manutenzione sac"/>
    <m/>
  </r>
  <r>
    <x v="2"/>
    <s v="L20"/>
    <n v="26"/>
    <m/>
    <x v="24"/>
    <x v="25"/>
    <x v="4"/>
    <s v="spogliatoio"/>
    <s v="spogliatoio guardia di finanza"/>
    <m/>
  </r>
  <r>
    <x v="2"/>
    <s v="L21"/>
    <n v="40"/>
    <m/>
    <x v="26"/>
    <x v="14"/>
    <x v="0"/>
    <s v="spogliatoi"/>
    <s v="spogliatoi donne"/>
    <m/>
  </r>
  <r>
    <x v="2"/>
    <s v="L21a"/>
    <n v="11"/>
    <m/>
    <x v="26"/>
    <x v="14"/>
    <x v="0"/>
    <s v="ufficio"/>
    <s v="responsabile security"/>
    <m/>
  </r>
  <r>
    <x v="2"/>
    <s v="L22"/>
    <n v="59"/>
    <m/>
    <x v="26"/>
    <x v="14"/>
    <x v="0"/>
    <s v="spogliatoi"/>
    <s v="spogliatoi uomini"/>
    <m/>
  </r>
  <r>
    <x v="2"/>
    <s v="L23"/>
    <n v="19"/>
    <m/>
    <x v="26"/>
    <x v="14"/>
    <x v="0"/>
    <s v="spogliatoi"/>
    <s v="spogliatoi uomini"/>
    <m/>
  </r>
  <r>
    <x v="2"/>
    <s v="L24"/>
    <n v="70"/>
    <m/>
    <x v="12"/>
    <x v="12"/>
    <x v="0"/>
    <s v="Sala PRM"/>
    <s v="Sala PRM nata con accorpamento di L25 ed L48"/>
    <m/>
  </r>
  <r>
    <x v="2"/>
    <s v="L25"/>
    <m/>
    <m/>
    <x v="10"/>
    <x v="42"/>
    <x v="5"/>
    <m/>
    <s v="soppresso accorpato con L24"/>
    <m/>
  </r>
  <r>
    <x v="2"/>
    <s v="L26"/>
    <n v="12"/>
    <m/>
    <x v="26"/>
    <x v="14"/>
    <x v="0"/>
    <s v="ufficio"/>
    <s v="ufficio"/>
    <m/>
  </r>
  <r>
    <x v="2"/>
    <s v="L26b"/>
    <n v="12"/>
    <m/>
    <x v="26"/>
    <x v="14"/>
    <x v="0"/>
    <s v="ufficio"/>
    <s v="ufficio"/>
    <m/>
  </r>
  <r>
    <x v="2"/>
    <s v="L26a"/>
    <n v="15"/>
    <m/>
    <x v="26"/>
    <x v="14"/>
    <x v="0"/>
    <s v="ufficio"/>
    <s v="ufficio"/>
    <m/>
  </r>
  <r>
    <x v="2"/>
    <s v="L27"/>
    <n v="21"/>
    <m/>
    <x v="26"/>
    <x v="14"/>
    <x v="0"/>
    <s v="ufficio"/>
    <s v="ufficio"/>
    <m/>
  </r>
  <r>
    <x v="2"/>
    <s v="L28"/>
    <n v="8"/>
    <m/>
    <x v="26"/>
    <x v="14"/>
    <x v="0"/>
    <s v="ufficio"/>
    <s v="ufficio"/>
    <m/>
  </r>
  <r>
    <x v="2"/>
    <s v="L29"/>
    <n v="3"/>
    <m/>
    <x v="26"/>
    <x v="14"/>
    <x v="0"/>
    <s v="ufficio"/>
    <s v="ufficio"/>
    <m/>
  </r>
  <r>
    <x v="2"/>
    <s v="L30"/>
    <n v="30"/>
    <m/>
    <x v="26"/>
    <x v="14"/>
    <x v="0"/>
    <s v="ufficio"/>
    <s v="ufficio "/>
    <m/>
  </r>
  <r>
    <x v="2"/>
    <s v="L31"/>
    <n v="31"/>
    <m/>
    <x v="26"/>
    <x v="14"/>
    <x v="0"/>
    <s v="uffico"/>
    <s v="ufficio "/>
    <m/>
  </r>
  <r>
    <x v="2"/>
    <s v="L32"/>
    <n v="30"/>
    <m/>
    <x v="42"/>
    <x v="43"/>
    <x v="4"/>
    <s v="uffico"/>
    <s v="uffico"/>
    <m/>
  </r>
  <r>
    <x v="2"/>
    <s v="L33"/>
    <n v="30"/>
    <m/>
    <x v="16"/>
    <x v="17"/>
    <x v="4"/>
    <s v="ufficio"/>
    <s v="ufficio"/>
    <m/>
  </r>
  <r>
    <x v="2"/>
    <s v="L34"/>
    <n v="8"/>
    <m/>
    <x v="0"/>
    <x v="0"/>
    <x v="0"/>
    <s v="locale tecnico"/>
    <s v="locale dati"/>
    <m/>
  </r>
  <r>
    <x v="2"/>
    <s v="L35"/>
    <n v="14"/>
    <m/>
    <x v="0"/>
    <x v="0"/>
    <x v="0"/>
    <s v="locale tecnico"/>
    <s v="quadri elettrici"/>
    <m/>
  </r>
  <r>
    <x v="2"/>
    <s v="L36"/>
    <n v="101"/>
    <m/>
    <x v="12"/>
    <x v="12"/>
    <x v="0"/>
    <s v="connettivo"/>
    <s v="connettivo partenze aree remote"/>
    <m/>
  </r>
  <r>
    <x v="2"/>
    <s v="L37"/>
    <n v="14"/>
    <m/>
    <x v="12"/>
    <x v="12"/>
    <x v="0"/>
    <s v="connettivo"/>
    <s v="connettivo spogliatoi polizia"/>
    <m/>
  </r>
  <r>
    <x v="2"/>
    <s v="L38"/>
    <n v="10"/>
    <m/>
    <x v="12"/>
    <x v="12"/>
    <x v="0"/>
    <s v="connettivo"/>
    <s v="connettivo spogliatoi polizia"/>
    <m/>
  </r>
  <r>
    <x v="2"/>
    <s v="L39"/>
    <n v="57"/>
    <m/>
    <x v="12"/>
    <x v="12"/>
    <x v="0"/>
    <s v="connettivo"/>
    <s v="connettivo spogliatoi polizia"/>
    <m/>
  </r>
  <r>
    <x v="2"/>
    <s v="L39a"/>
    <n v="15"/>
    <m/>
    <x v="0"/>
    <x v="0"/>
    <x v="0"/>
    <s v="locale tecnico"/>
    <s v="quadro permutazione"/>
    <m/>
  </r>
  <r>
    <x v="2"/>
    <s v="L39b"/>
    <n v="14"/>
    <m/>
    <x v="0"/>
    <x v="0"/>
    <x v="0"/>
    <s v="locale tecnico"/>
    <s v="quadri elettrici"/>
    <m/>
  </r>
  <r>
    <x v="2"/>
    <s v="L40"/>
    <n v="4"/>
    <m/>
    <x v="0"/>
    <x v="0"/>
    <x v="0"/>
    <s v="locale tecnico"/>
    <s v="w.c. - quadri elettrici e scaldacqua"/>
    <m/>
  </r>
  <r>
    <x v="2"/>
    <s v="L40a"/>
    <n v="20"/>
    <m/>
    <x v="3"/>
    <x v="3"/>
    <x v="0"/>
    <s v="w.c."/>
    <s v="w.c. polizia a servizio del personale"/>
    <m/>
  </r>
  <r>
    <x v="2"/>
    <s v="L40b"/>
    <n v="20"/>
    <m/>
    <x v="3"/>
    <x v="3"/>
    <x v="0"/>
    <s v="w.c."/>
    <s v="w.c. polizia a servizio del personale"/>
    <m/>
  </r>
  <r>
    <x v="2"/>
    <s v="L41"/>
    <n v="21"/>
    <m/>
    <x v="1"/>
    <x v="1"/>
    <x v="0"/>
    <s v="w.c."/>
    <s v="anti w.c. pubblico est in disuso"/>
    <m/>
  </r>
  <r>
    <x v="2"/>
    <s v="L41a"/>
    <n v="72"/>
    <m/>
    <x v="1"/>
    <x v="1"/>
    <x v="0"/>
    <s v="w.c."/>
    <s v="w.c. pubblico est in disuso"/>
    <m/>
  </r>
  <r>
    <x v="2"/>
    <s v="L41b"/>
    <n v="4"/>
    <m/>
    <x v="1"/>
    <x v="1"/>
    <x v="0"/>
    <s v="locale tecnico"/>
    <s v="w.c. - quadri elettrici e scaldacqua in disuso"/>
    <m/>
  </r>
  <r>
    <x v="2"/>
    <s v="L41c"/>
    <n v="56"/>
    <m/>
    <x v="1"/>
    <x v="1"/>
    <x v="0"/>
    <s v="w.c."/>
    <s v="w.c. pubblico est in disuso"/>
    <m/>
  </r>
  <r>
    <x v="2"/>
    <s v="L41d"/>
    <n v="5"/>
    <m/>
    <x v="1"/>
    <x v="1"/>
    <x v="0"/>
    <s v="locale tecnico"/>
    <s v="w.c. - quadri elettrici e scaldacqua in disuso"/>
    <m/>
  </r>
  <r>
    <x v="2"/>
    <s v="L42"/>
    <n v="8"/>
    <m/>
    <x v="3"/>
    <x v="3"/>
    <x v="0"/>
    <s v="w.c."/>
    <s v="anti w.c. pubblico ovest landside"/>
    <m/>
  </r>
  <r>
    <x v="2"/>
    <s v="L42a"/>
    <n v="49"/>
    <m/>
    <x v="3"/>
    <x v="3"/>
    <x v="0"/>
    <s v="w.c."/>
    <s v="w.c. pubblico ovest landside"/>
    <m/>
  </r>
  <r>
    <x v="2"/>
    <s v="L42b"/>
    <n v="5"/>
    <m/>
    <x v="0"/>
    <x v="0"/>
    <x v="0"/>
    <s v="locale tecnico"/>
    <s v="w.c. - quadri elettrici e scaldacqua"/>
    <m/>
  </r>
  <r>
    <x v="2"/>
    <s v="L42c"/>
    <n v="54"/>
    <m/>
    <x v="3"/>
    <x v="3"/>
    <x v="0"/>
    <s v="w.c."/>
    <s v="w.c. pubblico ovest landside"/>
    <m/>
  </r>
  <r>
    <x v="2"/>
    <s v="L43"/>
    <n v="5"/>
    <m/>
    <x v="0"/>
    <x v="0"/>
    <x v="0"/>
    <s v="locale tecnico"/>
    <s v="w.c. - quadri elettrici e scaldacqua"/>
    <m/>
  </r>
  <r>
    <x v="2"/>
    <s v="L44"/>
    <n v="25"/>
    <m/>
    <x v="12"/>
    <x v="12"/>
    <x v="0"/>
    <s v="vano scala"/>
    <s v="scala est"/>
    <m/>
  </r>
  <r>
    <x v="2"/>
    <s v="L45"/>
    <n v="26"/>
    <m/>
    <x v="12"/>
    <x v="12"/>
    <x v="0"/>
    <s v="vano scala"/>
    <s v="scala ovest"/>
    <m/>
  </r>
  <r>
    <x v="2"/>
    <s v="L46"/>
    <n v="4"/>
    <m/>
    <x v="12"/>
    <x v="12"/>
    <x v="0"/>
    <s v="filtro"/>
    <s v="filtro scala ovest"/>
    <m/>
  </r>
  <r>
    <x v="2"/>
    <s v="L47"/>
    <n v="38"/>
    <m/>
    <x v="12"/>
    <x v="12"/>
    <x v="0"/>
    <s v="connettivo"/>
    <s v="connettivo enti di stato"/>
    <m/>
  </r>
  <r>
    <x v="2"/>
    <s v="L48"/>
    <m/>
    <m/>
    <x v="10"/>
    <x v="42"/>
    <x v="5"/>
    <m/>
    <s v="soppresso accorpato con L24"/>
    <m/>
  </r>
  <r>
    <x v="2"/>
    <s v="L49"/>
    <n v="11"/>
    <m/>
    <x v="3"/>
    <x v="3"/>
    <x v="0"/>
    <s v="w.c."/>
    <s v="w.c. a servizio del personale"/>
    <m/>
  </r>
  <r>
    <x v="2"/>
    <s v="L50"/>
    <n v="9"/>
    <m/>
    <x v="3"/>
    <x v="3"/>
    <x v="0"/>
    <s v="w.c."/>
    <s v="w.c. a servizio del personale"/>
    <m/>
  </r>
  <r>
    <x v="2"/>
    <s v="L51"/>
    <n v="50"/>
    <m/>
    <x v="12"/>
    <x v="12"/>
    <x v="0"/>
    <s v="connettivo"/>
    <s v="connettivo w.c. ovest"/>
    <m/>
  </r>
  <r>
    <x v="2"/>
    <s v="L52"/>
    <n v="39"/>
    <m/>
    <x v="1"/>
    <x v="1"/>
    <x v="0"/>
    <s v="w.c."/>
    <s v="w.c. pubblico ovest airside in disuso"/>
    <m/>
  </r>
  <r>
    <x v="2"/>
    <s v="L53"/>
    <n v="38"/>
    <m/>
    <x v="1"/>
    <x v="1"/>
    <x v="0"/>
    <s v="w.c."/>
    <s v="w.c. pubblico ovest airside in disuso"/>
    <m/>
  </r>
  <r>
    <x v="2"/>
    <s v="L53a"/>
    <n v="9"/>
    <m/>
    <x v="1"/>
    <x v="1"/>
    <x v="0"/>
    <s v="locale tecnico"/>
    <s v="w.c. - quadri elettrici e scaldacqua in disuso"/>
    <m/>
  </r>
  <r>
    <x v="2"/>
    <s v="L54"/>
    <n v="31"/>
    <m/>
    <x v="12"/>
    <x v="12"/>
    <x v="0"/>
    <s v="connettivo"/>
    <s v="connettivo riconcilio bagagli"/>
    <m/>
  </r>
  <r>
    <x v="2"/>
    <s v="L55"/>
    <n v="7"/>
    <m/>
    <x v="26"/>
    <x v="14"/>
    <x v="0"/>
    <s v="connettivo"/>
    <s v="connettivo spogliatoi"/>
    <m/>
  </r>
  <r>
    <x v="2"/>
    <s v="L56"/>
    <n v="314"/>
    <m/>
    <x v="12"/>
    <x v="12"/>
    <x v="0"/>
    <s v="connettivo"/>
    <s v="galleria arrivi extra schengen"/>
    <m/>
  </r>
  <r>
    <x v="2"/>
    <s v="L57"/>
    <n v="38"/>
    <m/>
    <x v="12"/>
    <x v="12"/>
    <x v="0"/>
    <s v="connettivo"/>
    <s v="galleria arrivi extra schengen"/>
    <m/>
  </r>
  <r>
    <x v="2"/>
    <s v="L58"/>
    <n v="282"/>
    <m/>
    <x v="12"/>
    <x v="12"/>
    <x v="0"/>
    <s v="connettivo"/>
    <s v="area corrispondenze"/>
    <m/>
  </r>
  <r>
    <x v="2"/>
    <s v="L59"/>
    <n v="675"/>
    <m/>
    <x v="12"/>
    <x v="12"/>
    <x v="0"/>
    <s v="connettivo"/>
    <s v="galleria arrivi schengen"/>
    <m/>
  </r>
  <r>
    <x v="2"/>
    <s v="L59a"/>
    <n v="29"/>
    <m/>
    <x v="11"/>
    <x v="11"/>
    <x v="0"/>
    <s v="ufficio"/>
    <s v="ufficio"/>
    <m/>
  </r>
  <r>
    <x v="2"/>
    <s v="L59b"/>
    <n v="17"/>
    <m/>
    <x v="43"/>
    <x v="44"/>
    <x v="2"/>
    <s v="ufficio"/>
    <s v="ufficio"/>
    <m/>
  </r>
  <r>
    <x v="2"/>
    <s v="L59c"/>
    <n v="11"/>
    <m/>
    <x v="26"/>
    <x v="14"/>
    <x v="0"/>
    <s v="ufficio"/>
    <s v="ufficio"/>
    <m/>
  </r>
  <r>
    <x v="2"/>
    <s v="L59d"/>
    <n v="12"/>
    <m/>
    <x v="44"/>
    <x v="45"/>
    <x v="1"/>
    <s v="ufficio"/>
    <s v="ufficio"/>
    <m/>
  </r>
  <r>
    <x v="2"/>
    <s v="L59e"/>
    <n v="15"/>
    <m/>
    <x v="44"/>
    <x v="45"/>
    <x v="1"/>
    <s v="ufficio"/>
    <s v="ufficio "/>
    <m/>
  </r>
  <r>
    <x v="2"/>
    <s v="L59f"/>
    <n v="27"/>
    <m/>
    <x v="44"/>
    <x v="45"/>
    <x v="1"/>
    <s v="ufficio"/>
    <s v="ufficio"/>
    <m/>
  </r>
  <r>
    <x v="2"/>
    <s v="L60"/>
    <n v="18"/>
    <m/>
    <x v="12"/>
    <x v="12"/>
    <x v="0"/>
    <s v="vano scala"/>
    <s v="scala di servizio"/>
    <m/>
  </r>
  <r>
    <x v="2"/>
    <s v="L61"/>
    <n v="9"/>
    <m/>
    <x v="12"/>
    <x v="12"/>
    <x v="0"/>
    <s v="filtro"/>
    <s v="filtro scala di servizio"/>
    <m/>
  </r>
  <r>
    <x v="2"/>
    <s v="L62"/>
    <n v="68"/>
    <m/>
    <x v="12"/>
    <x v="12"/>
    <x v="0"/>
    <s v="connettivo"/>
    <s v="connettivo uffici ovest"/>
    <m/>
  </r>
  <r>
    <x v="2"/>
    <s v="L63"/>
    <n v="20"/>
    <m/>
    <x v="12"/>
    <x v="12"/>
    <x v="0"/>
    <s v="vano scala"/>
    <s v="scala di servizio"/>
    <m/>
  </r>
  <r>
    <x v="2"/>
    <s v="L64"/>
    <n v="5"/>
    <m/>
    <x v="12"/>
    <x v="12"/>
    <x v="0"/>
    <s v="filtro"/>
    <s v="filtro scala di servizio"/>
    <m/>
  </r>
  <r>
    <x v="2"/>
    <s v="L65"/>
    <n v="54"/>
    <m/>
    <x v="12"/>
    <x v="12"/>
    <x v="0"/>
    <s v="connettivo"/>
    <s v="connettivo presidio manutenzione"/>
    <m/>
  </r>
  <r>
    <x v="2"/>
    <s v="L66"/>
    <n v="9"/>
    <m/>
    <x v="12"/>
    <x v="12"/>
    <x v="0"/>
    <s v="filtro"/>
    <s v="filtro ingressi uffici"/>
    <m/>
  </r>
  <r>
    <x v="2"/>
    <s v="L67"/>
    <n v="17"/>
    <m/>
    <x v="12"/>
    <x v="12"/>
    <x v="0"/>
    <s v="connettivo"/>
    <s v="ingresso uffici"/>
    <m/>
  </r>
  <r>
    <x v="2"/>
    <s v="L68"/>
    <n v="2175"/>
    <m/>
    <x v="0"/>
    <x v="0"/>
    <x v="0"/>
    <s v="locale tecnico"/>
    <s v="trattamento bagagli"/>
    <m/>
  </r>
  <r>
    <x v="2"/>
    <s v="L69"/>
    <n v="161"/>
    <m/>
    <x v="12"/>
    <x v="12"/>
    <x v="0"/>
    <s v="connettivo"/>
    <s v="rampa arrivi schengen"/>
    <m/>
  </r>
  <r>
    <x v="3"/>
    <s v="L1"/>
    <n v="109"/>
    <m/>
    <x v="45"/>
    <x v="46"/>
    <x v="2"/>
    <s v="ufficio"/>
    <s v="sala vip ITA"/>
    <m/>
  </r>
  <r>
    <x v="3"/>
    <s v="L1a"/>
    <n v="15"/>
    <m/>
    <x v="45"/>
    <x v="46"/>
    <x v="2"/>
    <s v="ufficio"/>
    <s v="self check-in"/>
    <m/>
  </r>
  <r>
    <x v="3"/>
    <s v="L1c"/>
    <n v="5"/>
    <m/>
    <x v="46"/>
    <x v="47"/>
    <x v="2"/>
    <s v="negozio"/>
    <s v="lotto a disposizione"/>
    <m/>
  </r>
  <r>
    <x v="3"/>
    <s v="L1d"/>
    <n v="0"/>
    <m/>
    <x v="10"/>
    <x v="42"/>
    <x v="5"/>
    <s v="negozio"/>
    <s v="soppresso"/>
    <m/>
  </r>
  <r>
    <x v="3"/>
    <s v="L1e"/>
    <n v="0"/>
    <m/>
    <x v="35"/>
    <x v="35"/>
    <x v="1"/>
    <s v="negozio"/>
    <s v="soppresso"/>
    <m/>
  </r>
  <r>
    <x v="3"/>
    <s v="L2"/>
    <n v="15"/>
    <m/>
    <x v="16"/>
    <x v="17"/>
    <x v="4"/>
    <s v="ufficio"/>
    <s v="ufficio capo turno"/>
    <m/>
  </r>
  <r>
    <x v="3"/>
    <s v="L2a"/>
    <n v="4"/>
    <m/>
    <x v="47"/>
    <x v="48"/>
    <x v="2"/>
    <s v="deposito"/>
    <s v="deposito"/>
    <m/>
  </r>
  <r>
    <x v="3"/>
    <s v="L3"/>
    <n v="30"/>
    <m/>
    <x v="12"/>
    <x v="12"/>
    <x v="0"/>
    <s v="area controlli di sicurezza"/>
    <s v="varco bellini"/>
    <m/>
  </r>
  <r>
    <x v="3"/>
    <s v="L4"/>
    <n v="17"/>
    <m/>
    <x v="16"/>
    <x v="17"/>
    <x v="4"/>
    <s v="ufficio"/>
    <s v="ufficio"/>
    <m/>
  </r>
  <r>
    <x v="3"/>
    <s v="L5"/>
    <n v="16"/>
    <m/>
    <x v="16"/>
    <x v="17"/>
    <x v="4"/>
    <s v="ufficio"/>
    <s v="ufficio"/>
    <m/>
  </r>
  <r>
    <x v="3"/>
    <s v="L6"/>
    <n v="21"/>
    <m/>
    <x v="16"/>
    <x v="17"/>
    <x v="4"/>
    <s v="ufficio"/>
    <s v="ufficio"/>
    <m/>
  </r>
  <r>
    <x v="3"/>
    <s v="L6a"/>
    <n v="3"/>
    <m/>
    <x v="16"/>
    <x v="17"/>
    <x v="4"/>
    <s v="connettivo"/>
    <s v="connettivo"/>
    <m/>
  </r>
  <r>
    <x v="3"/>
    <s v="L6b"/>
    <n v="30"/>
    <m/>
    <x v="16"/>
    <x v="17"/>
    <x v="4"/>
    <s v="ufficio"/>
    <s v="ufficio"/>
    <m/>
  </r>
  <r>
    <x v="3"/>
    <s v="L6c"/>
    <n v="9"/>
    <m/>
    <x v="0"/>
    <x v="0"/>
    <x v="0"/>
    <s v="locale tecnico"/>
    <s v="locale dati"/>
    <m/>
  </r>
  <r>
    <x v="3"/>
    <s v="L7"/>
    <n v="8"/>
    <m/>
    <x v="26"/>
    <x v="14"/>
    <x v="0"/>
    <s v="vano scala"/>
    <s v="scala di servizio"/>
    <m/>
  </r>
  <r>
    <x v="3"/>
    <s v="L8"/>
    <n v="0"/>
    <m/>
    <x v="26"/>
    <x v="14"/>
    <x v="0"/>
    <s v="ufficio"/>
    <s v="soppresso accorpato con L41"/>
    <m/>
  </r>
  <r>
    <x v="3"/>
    <s v="L8a"/>
    <n v="3"/>
    <m/>
    <x v="26"/>
    <x v="14"/>
    <x v="0"/>
    <s v="connettivo"/>
    <s v="connettivo ufficio spogliatoio"/>
    <m/>
  </r>
  <r>
    <x v="3"/>
    <s v="L8b"/>
    <n v="30"/>
    <m/>
    <x v="26"/>
    <x v="14"/>
    <x v="0"/>
    <s v="spogliatoio"/>
    <s v="spogliatoio e break room"/>
    <m/>
  </r>
  <r>
    <x v="3"/>
    <s v="L9"/>
    <n v="16"/>
    <m/>
    <x v="48"/>
    <x v="49"/>
    <x v="2"/>
    <s v="ufficio"/>
    <s v="ufficio"/>
    <m/>
  </r>
  <r>
    <x v="3"/>
    <s v="L10"/>
    <n v="15"/>
    <m/>
    <x v="48"/>
    <x v="49"/>
    <x v="2"/>
    <s v="ufficio"/>
    <s v="ufficio"/>
    <m/>
  </r>
  <r>
    <x v="3"/>
    <s v="L11"/>
    <n v="17"/>
    <m/>
    <x v="11"/>
    <x v="11"/>
    <x v="0"/>
    <s v="ufficio"/>
    <s v="ufficio"/>
    <m/>
  </r>
  <r>
    <x v="3"/>
    <s v="L12bis"/>
    <n v="7"/>
    <m/>
    <x v="46"/>
    <x v="47"/>
    <x v="2"/>
    <s v="deposito"/>
    <s v="deposito"/>
    <m/>
  </r>
  <r>
    <x v="3"/>
    <s v="L12"/>
    <n v="19"/>
    <m/>
    <x v="46"/>
    <x v="47"/>
    <x v="2"/>
    <s v="ufficio"/>
    <s v="ufficio"/>
    <m/>
  </r>
  <r>
    <x v="3"/>
    <s v="L13"/>
    <n v="10"/>
    <m/>
    <x v="46"/>
    <x v="47"/>
    <x v="2"/>
    <s v="ufficio"/>
    <s v="ufficio"/>
    <m/>
  </r>
  <r>
    <x v="3"/>
    <s v="L14"/>
    <n v="21"/>
    <m/>
    <x v="46"/>
    <x v="47"/>
    <x v="2"/>
    <s v="ufficio"/>
    <s v="ufficio"/>
    <m/>
  </r>
  <r>
    <x v="3"/>
    <s v="L15"/>
    <n v="15"/>
    <m/>
    <x v="25"/>
    <x v="26"/>
    <x v="4"/>
    <s v="ufficio"/>
    <s v="ufficio"/>
    <m/>
  </r>
  <r>
    <x v="3"/>
    <s v="L16"/>
    <n v="16"/>
    <m/>
    <x v="25"/>
    <x v="26"/>
    <x v="4"/>
    <s v="ufficio"/>
    <s v="ufficio"/>
    <m/>
  </r>
  <r>
    <x v="3"/>
    <s v="L17"/>
    <n v="17"/>
    <m/>
    <x v="16"/>
    <x v="17"/>
    <x v="4"/>
    <s v="ufficio"/>
    <s v="ufficio"/>
    <m/>
  </r>
  <r>
    <x v="3"/>
    <s v="L18"/>
    <n v="48"/>
    <m/>
    <x v="12"/>
    <x v="12"/>
    <x v="0"/>
    <s v="sala d'attesa"/>
    <s v="sala amica"/>
    <m/>
  </r>
  <r>
    <x v="3"/>
    <s v="L18a"/>
    <n v="16"/>
    <m/>
    <x v="3"/>
    <x v="3"/>
    <x v="0"/>
    <s v="w.c."/>
    <s v="w.c. sala amica landside"/>
    <m/>
  </r>
  <r>
    <x v="3"/>
    <s v="L19"/>
    <n v="6"/>
    <m/>
    <x v="0"/>
    <x v="0"/>
    <x v="0"/>
    <s v="locale tecnico"/>
    <s v="locale quadri"/>
    <m/>
  </r>
  <r>
    <x v="3"/>
    <s v="L20"/>
    <n v="132"/>
    <m/>
    <x v="12"/>
    <x v="12"/>
    <x v="0"/>
    <s v="connettivo"/>
    <s v="connettivo torre"/>
    <m/>
  </r>
  <r>
    <x v="3"/>
    <s v="L20a"/>
    <n v="20"/>
    <m/>
    <x v="3"/>
    <x v="3"/>
    <x v="0"/>
    <s v="w.c."/>
    <s v="w.c. torre a servizio del personale"/>
    <m/>
  </r>
  <r>
    <x v="3"/>
    <s v="L21"/>
    <n v="9"/>
    <m/>
    <x v="12"/>
    <x v="12"/>
    <x v="0"/>
    <s v="filtro"/>
    <s v="filtro scala torre"/>
    <m/>
  </r>
  <r>
    <x v="3"/>
    <s v="L22"/>
    <n v="18"/>
    <m/>
    <x v="12"/>
    <x v="12"/>
    <x v="0"/>
    <s v="vano scala"/>
    <s v="scala sud torre"/>
    <m/>
  </r>
  <r>
    <x v="3"/>
    <s v="L23"/>
    <n v="18"/>
    <m/>
    <x v="12"/>
    <x v="12"/>
    <x v="0"/>
    <s v="vano scala"/>
    <s v="scala nord torre"/>
    <m/>
  </r>
  <r>
    <x v="3"/>
    <s v="L24a"/>
    <n v="17"/>
    <m/>
    <x v="49"/>
    <x v="50"/>
    <x v="1"/>
    <s v="ufficio"/>
    <s v="front office biglietteria"/>
    <m/>
  </r>
  <r>
    <x v="3"/>
    <s v="L24b"/>
    <n v="17"/>
    <m/>
    <x v="50"/>
    <x v="51"/>
    <x v="1"/>
    <s v="ufficio"/>
    <s v="front office biglietteria"/>
    <m/>
  </r>
  <r>
    <x v="3"/>
    <s v="L24c"/>
    <n v="14"/>
    <m/>
    <x v="17"/>
    <x v="18"/>
    <x v="2"/>
    <s v="biglietteria"/>
    <s v="biglietteria"/>
    <m/>
  </r>
  <r>
    <x v="3"/>
    <s v="L25"/>
    <n v="18"/>
    <m/>
    <x v="0"/>
    <x v="0"/>
    <x v="0"/>
    <s v="locale tecnico"/>
    <s v="locale quadri"/>
    <m/>
  </r>
  <r>
    <x v="3"/>
    <s v="L26"/>
    <n v="30"/>
    <m/>
    <x v="51"/>
    <x v="52"/>
    <x v="1"/>
    <s v="negozio"/>
    <s v="bar"/>
    <m/>
  </r>
  <r>
    <x v="3"/>
    <s v="L26a"/>
    <n v="35"/>
    <m/>
    <x v="51"/>
    <x v="52"/>
    <x v="1"/>
    <s v="area esterna"/>
    <s v="area esterna"/>
    <m/>
  </r>
  <r>
    <x v="3"/>
    <s v="L27"/>
    <n v="299"/>
    <m/>
    <x v="12"/>
    <x v="12"/>
    <x v="0"/>
    <s v="sala d'attesa"/>
    <s v="area check-in ovest"/>
    <m/>
  </r>
  <r>
    <x v="3"/>
    <s v="L28"/>
    <n v="619"/>
    <m/>
    <x v="12"/>
    <x v="12"/>
    <x v="0"/>
    <s v="sala d'attesa"/>
    <s v="area controlli di sicurezza"/>
    <m/>
  </r>
  <r>
    <x v="3"/>
    <s v="L29"/>
    <n v="253"/>
    <m/>
    <x v="12"/>
    <x v="12"/>
    <x v="0"/>
    <s v="sala d'attesa"/>
    <s v="area check-in est"/>
    <m/>
  </r>
  <r>
    <x v="3"/>
    <s v="L30"/>
    <n v="3000"/>
    <m/>
    <x v="12"/>
    <x v="12"/>
    <x v="0"/>
    <s v="atrio d'ingresso"/>
    <s v="hall partenze"/>
    <m/>
  </r>
  <r>
    <x v="3"/>
    <s v="L31"/>
    <n v="6"/>
    <m/>
    <x v="11"/>
    <x v="11"/>
    <x v="0"/>
    <s v="deposito"/>
    <s v="deposito Secutity Manager"/>
    <m/>
  </r>
  <r>
    <x v="3"/>
    <s v="L31a"/>
    <n v="17"/>
    <m/>
    <x v="52"/>
    <x v="42"/>
    <x v="5"/>
    <s v="atrio d'ingresso"/>
    <s v="hall partenze"/>
    <m/>
  </r>
  <r>
    <x v="3"/>
    <s v="L32"/>
    <n v="12"/>
    <m/>
    <x v="11"/>
    <x v="11"/>
    <x v="0"/>
    <s v="ufficio"/>
    <s v="ufficio Secutity Manager"/>
    <m/>
  </r>
  <r>
    <x v="3"/>
    <s v="L33"/>
    <n v="37"/>
    <m/>
    <x v="12"/>
    <x v="12"/>
    <x v="0"/>
    <s v="vano scala"/>
    <s v="scala nord-est"/>
    <m/>
  </r>
  <r>
    <x v="3"/>
    <s v="L34"/>
    <n v="9"/>
    <m/>
    <x v="0"/>
    <x v="0"/>
    <x v="0"/>
    <s v="locale tecnico"/>
    <s v="locale quadri"/>
    <m/>
  </r>
  <r>
    <x v="3"/>
    <s v="L35"/>
    <n v="4"/>
    <m/>
    <x v="12"/>
    <x v="12"/>
    <x v="0"/>
    <s v="filtro"/>
    <s v="filtro scala est"/>
    <m/>
  </r>
  <r>
    <x v="3"/>
    <s v="L35a"/>
    <n v="25"/>
    <m/>
    <x v="12"/>
    <x v="12"/>
    <x v="0"/>
    <s v="vano scala"/>
    <s v="scala est"/>
    <m/>
  </r>
  <r>
    <x v="3"/>
    <s v="L36"/>
    <n v="4"/>
    <m/>
    <x v="0"/>
    <x v="0"/>
    <x v="0"/>
    <s v="locale tecnico"/>
    <s v="locale quadri"/>
    <m/>
  </r>
  <r>
    <x v="3"/>
    <s v="L37"/>
    <n v="51"/>
    <m/>
    <x v="3"/>
    <x v="3"/>
    <x v="0"/>
    <s v="w.c."/>
    <s v="w.c. pubblico est landside"/>
    <m/>
  </r>
  <r>
    <x v="3"/>
    <s v="L37a"/>
    <n v="5"/>
    <m/>
    <x v="0"/>
    <x v="0"/>
    <x v="0"/>
    <s v="locale tecnico"/>
    <s v="w.c. - quadri elettrici e scaldacqua"/>
    <m/>
  </r>
  <r>
    <x v="3"/>
    <s v="L38"/>
    <n v="80"/>
    <m/>
    <x v="9"/>
    <x v="9"/>
    <x v="1"/>
    <s v="negozio"/>
    <s v="the place"/>
    <m/>
  </r>
  <r>
    <x v="3"/>
    <s v="L39a"/>
    <n v="37"/>
    <m/>
    <x v="4"/>
    <x v="4"/>
    <x v="1"/>
    <s v="negozio"/>
    <s v="tabacchi/edicola"/>
    <m/>
  </r>
  <r>
    <x v="3"/>
    <s v="L39b"/>
    <n v="48"/>
    <m/>
    <x v="6"/>
    <x v="6"/>
    <x v="1"/>
    <s v="negozio"/>
    <s v="abbigliamento uomo"/>
    <m/>
  </r>
  <r>
    <x v="3"/>
    <s v="L39c"/>
    <n v="48"/>
    <m/>
    <x v="7"/>
    <x v="7"/>
    <x v="1"/>
    <s v="negozio"/>
    <s v="abbigliamento donna"/>
    <m/>
  </r>
  <r>
    <x v="3"/>
    <s v="L39d"/>
    <n v="35"/>
    <m/>
    <x v="53"/>
    <x v="53"/>
    <x v="1"/>
    <s v="food"/>
    <s v="food"/>
    <m/>
  </r>
  <r>
    <x v="3"/>
    <s v="L39e"/>
    <n v="13"/>
    <m/>
    <x v="0"/>
    <x v="0"/>
    <x v="0"/>
    <s v="locale tecnico"/>
    <s v="locale quadri"/>
    <m/>
  </r>
  <r>
    <x v="3"/>
    <s v="L40"/>
    <n v="51"/>
    <m/>
    <x v="9"/>
    <x v="9"/>
    <x v="1"/>
    <s v="negozio"/>
    <s v="i dolci di agata"/>
    <m/>
  </r>
  <r>
    <x v="3"/>
    <s v="L40a"/>
    <n v="87"/>
    <m/>
    <x v="9"/>
    <x v="9"/>
    <x v="1"/>
    <s v="negozio"/>
    <s v="duty free"/>
    <m/>
  </r>
  <r>
    <x v="3"/>
    <s v="L41"/>
    <n v="120"/>
    <m/>
    <x v="9"/>
    <x v="9"/>
    <x v="1"/>
    <s v="negozio"/>
    <s v="L41 unificato ai lotti L8+L41c"/>
    <m/>
  </r>
  <r>
    <x v="3"/>
    <s v="L41a"/>
    <n v="80"/>
    <m/>
    <x v="8"/>
    <x v="8"/>
    <x v="1"/>
    <s v="negozio"/>
    <s v="sparkling bar"/>
    <m/>
  </r>
  <r>
    <x v="3"/>
    <s v="L41b"/>
    <m/>
    <m/>
    <x v="9"/>
    <x v="9"/>
    <x v="1"/>
    <s v="negozio"/>
    <s v="soppresso accorpato a L41a"/>
    <m/>
  </r>
  <r>
    <x v="3"/>
    <s v="L41c"/>
    <m/>
    <m/>
    <x v="9"/>
    <x v="9"/>
    <x v="1"/>
    <s v="negozio"/>
    <s v="soppresso accorpato a L41"/>
    <m/>
  </r>
  <r>
    <x v="3"/>
    <s v="L41d"/>
    <n v="3"/>
    <m/>
    <x v="0"/>
    <x v="0"/>
    <x v="0"/>
    <s v="locale tecnico"/>
    <s v="locale quadri"/>
    <m/>
  </r>
  <r>
    <x v="3"/>
    <s v="L41e"/>
    <n v="1"/>
    <m/>
    <x v="54"/>
    <x v="54"/>
    <x v="1"/>
    <s v="negozio"/>
    <s v="bancomat"/>
    <m/>
  </r>
  <r>
    <x v="3"/>
    <s v="L42"/>
    <n v="48"/>
    <m/>
    <x v="4"/>
    <x v="4"/>
    <x v="1"/>
    <s v="negozio"/>
    <s v="bar"/>
    <m/>
  </r>
  <r>
    <x v="3"/>
    <s v="L42b"/>
    <n v="56"/>
    <m/>
    <x v="4"/>
    <x v="4"/>
    <x v="1"/>
    <s v="negozio"/>
    <s v="bar"/>
    <m/>
  </r>
  <r>
    <x v="3"/>
    <s v="L42d"/>
    <n v="2"/>
    <m/>
    <x v="55"/>
    <x v="55"/>
    <x v="1"/>
    <s v="deposito"/>
    <s v="deposito lotto a disposizione"/>
    <m/>
  </r>
  <r>
    <x v="3"/>
    <s v="L42e"/>
    <n v="3"/>
    <m/>
    <x v="4"/>
    <x v="4"/>
    <x v="1"/>
    <s v="deposito"/>
    <s v="deposito bar"/>
    <m/>
  </r>
  <r>
    <x v="3"/>
    <s v="L42f"/>
    <n v="10"/>
    <m/>
    <x v="4"/>
    <x v="4"/>
    <x v="1"/>
    <s v="deposito"/>
    <s v="deposito"/>
    <m/>
  </r>
  <r>
    <x v="3"/>
    <s v="L42g"/>
    <n v="50"/>
    <m/>
    <x v="4"/>
    <x v="4"/>
    <x v="1"/>
    <s v="area esterna"/>
    <s v="area per consumazione"/>
    <m/>
  </r>
  <r>
    <x v="3"/>
    <s v="L42h"/>
    <n v="13"/>
    <m/>
    <x v="0"/>
    <x v="0"/>
    <x v="0"/>
    <s v="locale tecnico"/>
    <s v="(rinomina lotto da L42f ad L42g) locale quadri"/>
    <m/>
  </r>
  <r>
    <x v="3"/>
    <s v="L43"/>
    <n v="89"/>
    <m/>
    <x v="9"/>
    <x v="9"/>
    <x v="1"/>
    <s v="negozio"/>
    <s v="duty free extra schengen"/>
    <m/>
  </r>
  <r>
    <x v="3"/>
    <s v="L44"/>
    <n v="716"/>
    <m/>
    <x v="12"/>
    <x v="12"/>
    <x v="0"/>
    <s v="sala d'attesa"/>
    <s v="imbarchi extra schengen"/>
    <m/>
  </r>
  <r>
    <x v="3"/>
    <s v="L45"/>
    <n v="8"/>
    <m/>
    <x v="0"/>
    <x v="0"/>
    <x v="0"/>
    <s v="locale tecnico"/>
    <s v="locale quadri"/>
    <m/>
  </r>
  <r>
    <x v="3"/>
    <s v="L46"/>
    <n v="49"/>
    <m/>
    <x v="3"/>
    <x v="3"/>
    <x v="0"/>
    <s v="w.c."/>
    <s v="w.c. imbarchi extra schengen"/>
    <m/>
  </r>
  <r>
    <x v="3"/>
    <s v="L47"/>
    <n v="4"/>
    <m/>
    <x v="12"/>
    <x v="12"/>
    <x v="0"/>
    <s v="filtro"/>
    <s v="filtro scala ovest"/>
    <m/>
  </r>
  <r>
    <x v="3"/>
    <s v="L47a"/>
    <n v="8"/>
    <m/>
    <x v="24"/>
    <x v="25"/>
    <x v="4"/>
    <s v="ufficio"/>
    <s v="ufficio g.d.f."/>
    <m/>
  </r>
  <r>
    <x v="3"/>
    <s v="L47b"/>
    <n v="17"/>
    <m/>
    <x v="25"/>
    <x v="26"/>
    <x v="4"/>
    <s v="ufficio"/>
    <s v="ufficio"/>
    <m/>
  </r>
  <r>
    <x v="3"/>
    <s v="L48"/>
    <n v="25"/>
    <m/>
    <x v="12"/>
    <x v="12"/>
    <x v="0"/>
    <s v="vano scala"/>
    <s v="scala ovest"/>
    <m/>
  </r>
  <r>
    <x v="3"/>
    <s v="L49"/>
    <n v="35"/>
    <m/>
    <x v="55"/>
    <x v="55"/>
    <x v="1"/>
    <s v="deposito"/>
    <s v="deposito terrazza bar"/>
    <m/>
  </r>
  <r>
    <x v="3"/>
    <s v="L50"/>
    <n v="35"/>
    <m/>
    <x v="27"/>
    <x v="27"/>
    <x v="1"/>
    <s v="deposito"/>
    <s v="deposito terrazza bar"/>
    <m/>
  </r>
  <r>
    <x v="3"/>
    <s v="L51"/>
    <n v="4062"/>
    <m/>
    <x v="12"/>
    <x v="12"/>
    <x v="0"/>
    <s v="sala d'attesa"/>
    <s v="hall imbarchi schengen"/>
    <m/>
  </r>
  <r>
    <x v="3"/>
    <s v="L52"/>
    <n v="243"/>
    <m/>
    <x v="12"/>
    <x v="12"/>
    <x v="0"/>
    <s v="connettivo"/>
    <s v="loading bridge 1"/>
    <m/>
  </r>
  <r>
    <x v="3"/>
    <s v="L53"/>
    <n v="232"/>
    <m/>
    <x v="12"/>
    <x v="12"/>
    <x v="0"/>
    <s v="connettivo"/>
    <s v="loading bridge 2"/>
    <m/>
  </r>
  <r>
    <x v="3"/>
    <s v="L54"/>
    <n v="232"/>
    <m/>
    <x v="12"/>
    <x v="12"/>
    <x v="0"/>
    <s v="connettivo"/>
    <s v="loading bridge 3"/>
    <m/>
  </r>
  <r>
    <x v="3"/>
    <s v="L55"/>
    <n v="232"/>
    <m/>
    <x v="12"/>
    <x v="12"/>
    <x v="0"/>
    <s v="connettivo"/>
    <s v="loading bridge 4"/>
    <m/>
  </r>
  <r>
    <x v="3"/>
    <s v="L56"/>
    <n v="270"/>
    <m/>
    <x v="12"/>
    <x v="12"/>
    <x v="0"/>
    <s v="connettivo"/>
    <s v="loading bridge jolly"/>
    <m/>
  </r>
  <r>
    <x v="3"/>
    <s v="L57"/>
    <n v="652"/>
    <m/>
    <x v="12"/>
    <x v="12"/>
    <x v="0"/>
    <s v="connettivo"/>
    <s v="loading bridge extra schengen"/>
    <m/>
  </r>
  <r>
    <x v="3"/>
    <s v="L58"/>
    <n v="5"/>
    <m/>
    <x v="56"/>
    <x v="56"/>
    <x v="1"/>
    <s v="negozio"/>
    <s v="plastificazione bagagli"/>
    <m/>
  </r>
  <r>
    <x v="3"/>
    <s v="L59"/>
    <n v="100"/>
    <m/>
    <x v="3"/>
    <x v="3"/>
    <x v="0"/>
    <s v="w.c."/>
    <s v="w.c. pubblico est air side"/>
    <m/>
  </r>
  <r>
    <x v="3"/>
    <s v="L59a"/>
    <n v="2"/>
    <m/>
    <x v="0"/>
    <x v="0"/>
    <x v="0"/>
    <s v="locale tecnico"/>
    <s v="w.c. - quadri elettrici e scaldacqua"/>
    <m/>
  </r>
  <r>
    <x v="3"/>
    <s v="L59b"/>
    <n v="2"/>
    <m/>
    <x v="0"/>
    <x v="0"/>
    <x v="0"/>
    <s v="locale tecnico"/>
    <s v="w.c. - quadri elettrici e scaldacqua"/>
    <m/>
  </r>
  <r>
    <x v="3"/>
    <s v="L60"/>
    <n v="82"/>
    <m/>
    <x v="3"/>
    <x v="3"/>
    <x v="0"/>
    <s v="w.c."/>
    <s v="w.c. pubblico ovest air side"/>
    <m/>
  </r>
  <r>
    <x v="3"/>
    <s v="L60a"/>
    <n v="1"/>
    <m/>
    <x v="0"/>
    <x v="0"/>
    <x v="0"/>
    <s v="locale tecnico"/>
    <s v="w.c. - quadri elettrici e scaldacqua"/>
    <m/>
  </r>
  <r>
    <x v="3"/>
    <s v="L60b"/>
    <n v="1"/>
    <m/>
    <x v="0"/>
    <x v="0"/>
    <x v="0"/>
    <s v="locale tecnico"/>
    <s v="w.c. - quadri elettrici e scaldacqua"/>
    <m/>
  </r>
  <r>
    <x v="4"/>
    <s v="L1"/>
    <n v="76"/>
    <m/>
    <x v="57"/>
    <x v="57"/>
    <x v="0"/>
    <s v="sala d'attesa"/>
    <s v="sala vip sac"/>
    <m/>
  </r>
  <r>
    <x v="4"/>
    <s v="L1a"/>
    <n v="9"/>
    <m/>
    <x v="57"/>
    <x v="57"/>
    <x v="0"/>
    <s v="ufficio"/>
    <s v="responsabile sala vip sac"/>
    <m/>
  </r>
  <r>
    <x v="4"/>
    <s v="L2"/>
    <n v="16"/>
    <m/>
    <x v="16"/>
    <x v="17"/>
    <x v="4"/>
    <s v="ufficio"/>
    <s v="ufficio"/>
    <m/>
  </r>
  <r>
    <x v="4"/>
    <s v="L3"/>
    <n v="16"/>
    <m/>
    <x v="11"/>
    <x v="11"/>
    <x v="0"/>
    <s v="ufficio"/>
    <s v="ph area di movimento"/>
    <m/>
  </r>
  <r>
    <x v="4"/>
    <s v="L4"/>
    <n v="17"/>
    <m/>
    <x v="16"/>
    <x v="17"/>
    <x v="4"/>
    <s v="ufficio"/>
    <s v="ufficio"/>
    <m/>
  </r>
  <r>
    <x v="4"/>
    <s v="L5"/>
    <n v="12"/>
    <m/>
    <x v="16"/>
    <x v="17"/>
    <x v="4"/>
    <s v="ufficio"/>
    <s v="ufficio"/>
    <m/>
  </r>
  <r>
    <x v="4"/>
    <s v="L6"/>
    <n v="16"/>
    <m/>
    <x v="16"/>
    <x v="17"/>
    <x v="4"/>
    <s v="ufficio"/>
    <s v="ufficio"/>
    <m/>
  </r>
  <r>
    <x v="4"/>
    <s v="L7"/>
    <n v="16"/>
    <m/>
    <x v="16"/>
    <x v="17"/>
    <x v="4"/>
    <s v="ufficio"/>
    <s v="ufficio"/>
    <m/>
  </r>
  <r>
    <x v="4"/>
    <s v="L8"/>
    <n v="22"/>
    <m/>
    <x v="11"/>
    <x v="11"/>
    <x v="0"/>
    <s v="ufficio"/>
    <s v="accountable manager"/>
    <m/>
  </r>
  <r>
    <x v="4"/>
    <s v="L9"/>
    <n v="20"/>
    <m/>
    <x v="11"/>
    <x v="11"/>
    <x v="0"/>
    <s v="ufficio"/>
    <s v="dph terminal"/>
    <m/>
  </r>
  <r>
    <x v="4"/>
    <s v="L10"/>
    <n v="20"/>
    <m/>
    <x v="11"/>
    <x v="11"/>
    <x v="0"/>
    <s v="ufficio"/>
    <s v="segreteria terminal"/>
    <m/>
  </r>
  <r>
    <x v="4"/>
    <s v="L11"/>
    <n v="22"/>
    <m/>
    <x v="11"/>
    <x v="11"/>
    <x v="0"/>
    <s v="ufficio"/>
    <s v="ph terminal - ph manutenzione"/>
    <m/>
  </r>
  <r>
    <x v="4"/>
    <s v="L12"/>
    <n v="12"/>
    <m/>
    <x v="11"/>
    <x v="11"/>
    <x v="0"/>
    <s v="ufficio"/>
    <s v="responsabile certificazione dati"/>
    <m/>
  </r>
  <r>
    <x v="4"/>
    <s v="L13"/>
    <n v="17"/>
    <m/>
    <x v="11"/>
    <x v="11"/>
    <x v="0"/>
    <s v="ufficio"/>
    <s v="terminal supervisor"/>
    <m/>
  </r>
  <r>
    <x v="4"/>
    <s v="L13a"/>
    <n v="10"/>
    <m/>
    <x v="11"/>
    <x v="11"/>
    <x v="0"/>
    <s v="connettivo"/>
    <s v="connettivo segreteria ph terminal"/>
    <m/>
  </r>
  <r>
    <x v="4"/>
    <s v="L13b"/>
    <n v="6"/>
    <m/>
    <x v="11"/>
    <x v="11"/>
    <x v="0"/>
    <s v="ripostiglio"/>
    <s v="ripostiglio"/>
    <m/>
  </r>
  <r>
    <x v="4"/>
    <s v="L13c"/>
    <n v="8"/>
    <m/>
    <x v="11"/>
    <x v="11"/>
    <x v="0"/>
    <s v="deposito"/>
    <s v="deposito"/>
    <m/>
  </r>
  <r>
    <x v="4"/>
    <s v="L13d"/>
    <n v="15"/>
    <m/>
    <x v="11"/>
    <x v="11"/>
    <x v="0"/>
    <s v="sala riunioni"/>
    <s v="sala riunioni"/>
    <m/>
  </r>
  <r>
    <x v="4"/>
    <s v="L13e"/>
    <n v="28"/>
    <m/>
    <x v="11"/>
    <x v="11"/>
    <x v="0"/>
    <s v="connettivo"/>
    <s v="connettivo uffici ph terminal"/>
    <m/>
  </r>
  <r>
    <x v="4"/>
    <s v="L13f"/>
    <n v="16"/>
    <m/>
    <x v="11"/>
    <x v="11"/>
    <x v="0"/>
    <s v="ufficio"/>
    <s v="certificazione dati"/>
    <m/>
  </r>
  <r>
    <x v="4"/>
    <s v="L14"/>
    <n v="18"/>
    <m/>
    <x v="11"/>
    <x v="11"/>
    <x v="0"/>
    <s v="ufficio"/>
    <s v="p.r.m."/>
    <m/>
  </r>
  <r>
    <x v="4"/>
    <s v="L15"/>
    <n v="18"/>
    <m/>
    <x v="11"/>
    <x v="11"/>
    <x v="0"/>
    <s v="ufficio"/>
    <s v="responsabile manutenzione airside"/>
    <m/>
  </r>
  <r>
    <x v="4"/>
    <s v="L16"/>
    <n v="18"/>
    <m/>
    <x v="45"/>
    <x v="46"/>
    <x v="2"/>
    <s v="ufficio"/>
    <s v="responsabile capi scalo alitalia"/>
    <m/>
  </r>
  <r>
    <x v="4"/>
    <s v="L17"/>
    <n v="22"/>
    <m/>
    <x v="45"/>
    <x v="46"/>
    <x v="2"/>
    <s v="ufficio"/>
    <s v="capo scalo alitalia"/>
    <m/>
  </r>
  <r>
    <x v="4"/>
    <s v="L18"/>
    <n v="7"/>
    <m/>
    <x v="45"/>
    <x v="46"/>
    <x v="2"/>
    <s v="deposito"/>
    <s v="deposito"/>
    <m/>
  </r>
  <r>
    <x v="4"/>
    <s v="L19"/>
    <n v="12"/>
    <m/>
    <x v="45"/>
    <x v="46"/>
    <x v="2"/>
    <s v="deposito"/>
    <s v="deposito"/>
    <m/>
  </r>
  <r>
    <x v="4"/>
    <s v="L20"/>
    <n v="5"/>
    <m/>
    <x v="0"/>
    <x v="0"/>
    <x v="0"/>
    <s v="locale tecnico"/>
    <s v="locale quadri"/>
    <m/>
  </r>
  <r>
    <x v="4"/>
    <s v="L21"/>
    <n v="15"/>
    <m/>
    <x v="16"/>
    <x v="17"/>
    <x v="4"/>
    <s v="deposito"/>
    <s v="deposito"/>
    <m/>
  </r>
  <r>
    <x v="4"/>
    <s v="L22"/>
    <n v="19"/>
    <m/>
    <x v="16"/>
    <x v="17"/>
    <x v="4"/>
    <s v="ufficio"/>
    <s v="ufficio"/>
    <m/>
  </r>
  <r>
    <x v="4"/>
    <s v="L23"/>
    <n v="6"/>
    <m/>
    <x v="12"/>
    <x v="12"/>
    <x v="0"/>
    <s v="connettivo"/>
    <s v="connettivo uffici polizia"/>
    <m/>
  </r>
  <r>
    <x v="4"/>
    <s v="L24"/>
    <n v="9"/>
    <m/>
    <x v="16"/>
    <x v="17"/>
    <x v="4"/>
    <s v="ufficio"/>
    <s v="ufficio"/>
    <m/>
  </r>
  <r>
    <x v="4"/>
    <s v="L25"/>
    <n v="19"/>
    <m/>
    <x v="16"/>
    <x v="17"/>
    <x v="4"/>
    <s v="ufficio"/>
    <s v="ufficio"/>
    <m/>
  </r>
  <r>
    <x v="4"/>
    <s v="L27"/>
    <n v="14"/>
    <m/>
    <x v="16"/>
    <x v="17"/>
    <x v="4"/>
    <s v="ufficio"/>
    <s v="ufficio"/>
    <m/>
  </r>
  <r>
    <x v="4"/>
    <s v="L28"/>
    <n v="14"/>
    <m/>
    <x v="16"/>
    <x v="17"/>
    <x v="4"/>
    <s v="ufficio"/>
    <s v="ufficio"/>
    <m/>
  </r>
  <r>
    <x v="4"/>
    <s v="L29"/>
    <n v="13"/>
    <m/>
    <x v="16"/>
    <x v="17"/>
    <x v="4"/>
    <s v="ufficio"/>
    <s v="ufficio"/>
    <m/>
  </r>
  <r>
    <x v="4"/>
    <s v="L30"/>
    <n v="22"/>
    <m/>
    <x v="16"/>
    <x v="17"/>
    <x v="4"/>
    <s v="ufficio"/>
    <s v="sala d'attesa"/>
    <m/>
  </r>
  <r>
    <x v="4"/>
    <s v="L31"/>
    <n v="28"/>
    <m/>
    <x v="16"/>
    <x v="17"/>
    <x v="4"/>
    <s v="ufficio"/>
    <s v="ufficio"/>
    <m/>
  </r>
  <r>
    <x v="4"/>
    <s v="L32"/>
    <n v="14"/>
    <m/>
    <x v="16"/>
    <x v="17"/>
    <x v="4"/>
    <s v="ufficio"/>
    <s v="ufficio"/>
    <m/>
  </r>
  <r>
    <x v="4"/>
    <s v="L33"/>
    <n v="15"/>
    <m/>
    <x v="0"/>
    <x v="0"/>
    <x v="0"/>
    <s v="locale tecnico"/>
    <s v="locale quadri"/>
    <m/>
  </r>
  <r>
    <x v="4"/>
    <s v="L34"/>
    <n v="25"/>
    <m/>
    <x v="11"/>
    <x v="11"/>
    <x v="0"/>
    <s v="ufficio"/>
    <s v="ufficio"/>
    <m/>
  </r>
  <r>
    <x v="4"/>
    <s v="L35"/>
    <n v="13"/>
    <m/>
    <x v="11"/>
    <x v="11"/>
    <x v="0"/>
    <s v="ufficio"/>
    <s v="ufficio"/>
    <m/>
  </r>
  <r>
    <x v="4"/>
    <s v="L36"/>
    <n v="11"/>
    <m/>
    <x v="11"/>
    <x v="11"/>
    <x v="0"/>
    <s v="connettivo"/>
    <s v="connettivo"/>
    <m/>
  </r>
  <r>
    <x v="4"/>
    <s v="L37"/>
    <n v="27"/>
    <m/>
    <x v="11"/>
    <x v="11"/>
    <x v="0"/>
    <s v="ufficio"/>
    <s v="ufficio"/>
    <m/>
  </r>
  <r>
    <x v="4"/>
    <s v="L38"/>
    <n v="20"/>
    <m/>
    <x v="11"/>
    <x v="11"/>
    <x v="0"/>
    <s v="ufficio"/>
    <s v="servizio qualità"/>
    <m/>
  </r>
  <r>
    <x v="4"/>
    <s v="L39"/>
    <n v="21"/>
    <m/>
    <x v="11"/>
    <x v="11"/>
    <x v="0"/>
    <s v="ufficio"/>
    <s v="responsabile qualità e controllo fornitori"/>
    <m/>
  </r>
  <r>
    <x v="4"/>
    <s v="L40"/>
    <n v="4"/>
    <m/>
    <x v="11"/>
    <x v="11"/>
    <x v="0"/>
    <s v="deposito"/>
    <s v="deposito servizio qualità"/>
    <m/>
  </r>
  <r>
    <x v="4"/>
    <s v="L41"/>
    <n v="9"/>
    <m/>
    <x v="11"/>
    <x v="11"/>
    <x v="0"/>
    <s v="connettivo"/>
    <s v="connettivo servizio qualità"/>
    <m/>
  </r>
  <r>
    <x v="4"/>
    <s v="L42"/>
    <n v="13"/>
    <m/>
    <x v="5"/>
    <x v="5"/>
    <x v="2"/>
    <s v="ufficio"/>
    <s v="ufficio"/>
    <m/>
  </r>
  <r>
    <x v="4"/>
    <s v="L43"/>
    <n v="24"/>
    <m/>
    <x v="5"/>
    <x v="5"/>
    <x v="2"/>
    <s v="ufficio"/>
    <s v="ufficio"/>
    <m/>
  </r>
  <r>
    <x v="4"/>
    <s v="L44"/>
    <n v="18"/>
    <m/>
    <x v="5"/>
    <x v="5"/>
    <x v="2"/>
    <s v="ufficio"/>
    <s v="ufficio"/>
    <m/>
  </r>
  <r>
    <x v="4"/>
    <s v="L45"/>
    <n v="9"/>
    <m/>
    <x v="5"/>
    <x v="5"/>
    <x v="2"/>
    <s v="connettivo"/>
    <s v="connettivo"/>
    <m/>
  </r>
  <r>
    <x v="4"/>
    <s v="L46"/>
    <n v="9"/>
    <m/>
    <x v="11"/>
    <x v="11"/>
    <x v="0"/>
    <s v="ufficio"/>
    <s v="ufficio"/>
    <m/>
  </r>
  <r>
    <x v="4"/>
    <s v="L47"/>
    <n v="20"/>
    <m/>
    <x v="11"/>
    <x v="11"/>
    <x v="0"/>
    <s v="ufficio"/>
    <s v="ufficio"/>
    <m/>
  </r>
  <r>
    <x v="4"/>
    <s v="L48"/>
    <n v="9"/>
    <m/>
    <x v="48"/>
    <x v="49"/>
    <x v="2"/>
    <s v="ufficio"/>
    <s v="ufficio"/>
    <m/>
  </r>
  <r>
    <x v="4"/>
    <s v="L49"/>
    <n v="20"/>
    <m/>
    <x v="48"/>
    <x v="49"/>
    <x v="2"/>
    <s v="ufficio"/>
    <s v="ufficio"/>
    <m/>
  </r>
  <r>
    <x v="4"/>
    <s v="L50"/>
    <n v="9"/>
    <m/>
    <x v="46"/>
    <x v="47"/>
    <x v="2"/>
    <s v="ufficio"/>
    <s v="ufficio"/>
    <m/>
  </r>
  <r>
    <x v="4"/>
    <s v="L51"/>
    <n v="20"/>
    <m/>
    <x v="46"/>
    <x v="47"/>
    <x v="2"/>
    <s v="ufficio"/>
    <s v="ufficio"/>
    <m/>
  </r>
  <r>
    <x v="4"/>
    <s v="L52"/>
    <n v="9"/>
    <m/>
    <x v="46"/>
    <x v="47"/>
    <x v="2"/>
    <s v="ufficio"/>
    <s v="ufficio"/>
    <m/>
  </r>
  <r>
    <x v="4"/>
    <s v="L53"/>
    <n v="20"/>
    <m/>
    <x v="46"/>
    <x v="47"/>
    <x v="2"/>
    <s v="ufficio"/>
    <s v="ufficio"/>
    <m/>
  </r>
  <r>
    <x v="4"/>
    <s v="L54"/>
    <n v="11"/>
    <m/>
    <x v="46"/>
    <x v="47"/>
    <x v="2"/>
    <s v="ufficio"/>
    <s v="ufficio"/>
    <m/>
  </r>
  <r>
    <x v="4"/>
    <s v="L55"/>
    <n v="56"/>
    <m/>
    <x v="58"/>
    <x v="58"/>
    <x v="2"/>
    <s v="ufficio"/>
    <s v="ufficio"/>
    <m/>
  </r>
  <r>
    <x v="4"/>
    <s v="L56"/>
    <n v="34"/>
    <m/>
    <x v="58"/>
    <x v="58"/>
    <x v="2"/>
    <s v="ufficio"/>
    <s v="ufficio"/>
    <m/>
  </r>
  <r>
    <x v="4"/>
    <s v="L57"/>
    <n v="34"/>
    <m/>
    <x v="17"/>
    <x v="18"/>
    <x v="2"/>
    <s v="ufficio"/>
    <s v="ufficio"/>
    <m/>
  </r>
  <r>
    <x v="4"/>
    <s v="L58"/>
    <n v="21"/>
    <m/>
    <x v="0"/>
    <x v="0"/>
    <x v="0"/>
    <s v="locale tecnico"/>
    <s v="locale quadri"/>
    <m/>
  </r>
  <r>
    <x v="4"/>
    <s v="L59"/>
    <n v="9"/>
    <m/>
    <x v="0"/>
    <x v="0"/>
    <x v="0"/>
    <s v="locale tecnico"/>
    <s v="locale quadri"/>
    <m/>
  </r>
  <r>
    <x v="4"/>
    <s v="L60"/>
    <n v="9"/>
    <m/>
    <x v="0"/>
    <x v="0"/>
    <x v="0"/>
    <s v="locale tecnico"/>
    <s v="locale quadri"/>
    <m/>
  </r>
  <r>
    <x v="4"/>
    <s v="L61"/>
    <n v="6"/>
    <m/>
    <x v="0"/>
    <x v="0"/>
    <x v="0"/>
    <s v="locale tecnico"/>
    <s v="locale quadri"/>
    <m/>
  </r>
  <r>
    <x v="4"/>
    <s v="L62"/>
    <n v="19"/>
    <m/>
    <x v="12"/>
    <x v="12"/>
    <x v="0"/>
    <s v="connettivo"/>
    <s v="connettivo sala vip sac"/>
    <m/>
  </r>
  <r>
    <x v="4"/>
    <s v="L62a"/>
    <n v="8"/>
    <m/>
    <x v="3"/>
    <x v="3"/>
    <x v="0"/>
    <s v="w.c."/>
    <s v="w.c. sala vip"/>
    <m/>
  </r>
  <r>
    <x v="4"/>
    <s v="L62b"/>
    <n v="8"/>
    <m/>
    <x v="3"/>
    <x v="3"/>
    <x v="0"/>
    <s v="w.c."/>
    <s v="w.c. sala vip"/>
    <m/>
  </r>
  <r>
    <x v="4"/>
    <s v="L63"/>
    <n v="41"/>
    <m/>
    <x v="16"/>
    <x v="17"/>
    <x v="4"/>
    <s v="ufficio"/>
    <s v="ufficio"/>
    <m/>
  </r>
  <r>
    <x v="4"/>
    <s v="L64"/>
    <n v="48"/>
    <m/>
    <x v="12"/>
    <x v="12"/>
    <x v="0"/>
    <s v="connettivo"/>
    <s v="connettivo uffici terminal est"/>
    <m/>
  </r>
  <r>
    <x v="4"/>
    <s v="L65"/>
    <n v="10"/>
    <m/>
    <x v="12"/>
    <x v="12"/>
    <x v="0"/>
    <s v="connettivo"/>
    <s v="connettivo uffici terminal est"/>
    <m/>
  </r>
  <r>
    <x v="4"/>
    <s v="L66"/>
    <n v="24"/>
    <m/>
    <x v="12"/>
    <x v="12"/>
    <x v="0"/>
    <s v="connettivo"/>
    <s v="connettivo uffici polizia"/>
    <m/>
  </r>
  <r>
    <x v="4"/>
    <s v="L67"/>
    <n v="25"/>
    <m/>
    <x v="3"/>
    <x v="3"/>
    <x v="0"/>
    <s v="w.c."/>
    <s v="w.c. polizia"/>
    <m/>
  </r>
  <r>
    <x v="4"/>
    <s v="L67a"/>
    <n v="6"/>
    <m/>
    <x v="0"/>
    <x v="0"/>
    <x v="0"/>
    <s v="locale tecnico"/>
    <s v="w.c. - quadri elettrici e scaldacqua"/>
    <m/>
  </r>
  <r>
    <x v="4"/>
    <s v="L68"/>
    <n v="19"/>
    <m/>
    <x v="3"/>
    <x v="3"/>
    <x v="0"/>
    <s v="w.c."/>
    <s v="w.c. uffici terminal est"/>
    <m/>
  </r>
  <r>
    <x v="4"/>
    <s v="L68a"/>
    <n v="8"/>
    <m/>
    <x v="3"/>
    <x v="3"/>
    <x v="0"/>
    <s v="w.c."/>
    <s v="w.c. uffici terminal est"/>
    <m/>
  </r>
  <r>
    <x v="4"/>
    <s v="L68b"/>
    <n v="3"/>
    <m/>
    <x v="0"/>
    <x v="0"/>
    <x v="0"/>
    <s v="locale tecnico"/>
    <s v="w.c. - quadri elettrici e scaldacqua"/>
    <m/>
  </r>
  <r>
    <x v="4"/>
    <s v="L69"/>
    <n v="32"/>
    <m/>
    <x v="16"/>
    <x v="17"/>
    <x v="4"/>
    <s v="connettivo"/>
    <s v="connettivo uffici polizia"/>
    <m/>
  </r>
  <r>
    <x v="4"/>
    <s v="L69a"/>
    <n v="16"/>
    <m/>
    <x v="3"/>
    <x v="3"/>
    <x v="0"/>
    <s v="w.c."/>
    <s v="w.c. polizia"/>
    <m/>
  </r>
  <r>
    <x v="4"/>
    <s v="L70"/>
    <n v="10"/>
    <m/>
    <x v="11"/>
    <x v="11"/>
    <x v="0"/>
    <s v="connettivo"/>
    <s v="connettivo uffici SAC-alitalia"/>
    <m/>
  </r>
  <r>
    <x v="4"/>
    <s v="L71"/>
    <n v="50"/>
    <m/>
    <x v="12"/>
    <x v="12"/>
    <x v="0"/>
    <s v="connettivo"/>
    <s v="connettivo uffici terminal ovest"/>
    <m/>
  </r>
  <r>
    <x v="4"/>
    <s v="L71a"/>
    <n v="11"/>
    <m/>
    <x v="12"/>
    <x v="12"/>
    <x v="0"/>
    <s v="connettivo"/>
    <s v="connettivo uffici terminal ovest"/>
    <m/>
  </r>
  <r>
    <x v="4"/>
    <s v="L72"/>
    <n v="5"/>
    <m/>
    <x v="0"/>
    <x v="0"/>
    <x v="0"/>
    <s v="locale tecnico"/>
    <s v="w.c. - quadri elettrici e scaldacqua"/>
    <m/>
  </r>
  <r>
    <x v="4"/>
    <s v="L72a"/>
    <n v="11"/>
    <m/>
    <x v="3"/>
    <x v="3"/>
    <x v="0"/>
    <s v="w.c."/>
    <s v="w.c. uffici terminal ovest"/>
    <m/>
  </r>
  <r>
    <x v="4"/>
    <s v="L72b"/>
    <n v="11"/>
    <m/>
    <x v="3"/>
    <x v="3"/>
    <x v="0"/>
    <s v="w.c."/>
    <s v="w.c. uffici terminal ovest"/>
    <m/>
  </r>
  <r>
    <x v="4"/>
    <s v="L72c"/>
    <n v="18"/>
    <m/>
    <x v="3"/>
    <x v="3"/>
    <x v="0"/>
    <s v="w.c."/>
    <s v="w.c. uffici terminal ovest"/>
    <m/>
  </r>
  <r>
    <x v="4"/>
    <s v="L72d"/>
    <n v="18"/>
    <m/>
    <x v="3"/>
    <x v="3"/>
    <x v="0"/>
    <s v="w.c."/>
    <s v="w.c. uffici terminal ovest"/>
    <m/>
  </r>
  <r>
    <x v="4"/>
    <s v="L73"/>
    <n v="6"/>
    <m/>
    <x v="12"/>
    <x v="12"/>
    <x v="0"/>
    <s v="connettivo"/>
    <s v="connettivo uffici terminal ovest"/>
    <m/>
  </r>
  <r>
    <x v="4"/>
    <s v="L74"/>
    <n v="46"/>
    <m/>
    <x v="3"/>
    <x v="3"/>
    <x v="0"/>
    <s v="w.c."/>
    <s v="w.c. pubblico ristorante"/>
    <m/>
  </r>
  <r>
    <x v="4"/>
    <s v="L75"/>
    <n v="28"/>
    <m/>
    <x v="12"/>
    <x v="12"/>
    <x v="0"/>
    <s v="connettivo"/>
    <s v="connettivo uffici terminal ovest"/>
    <m/>
  </r>
  <r>
    <x v="4"/>
    <s v="L76"/>
    <n v="503"/>
    <m/>
    <x v="59"/>
    <x v="59"/>
    <x v="1"/>
    <s v="negozio"/>
    <s v="food court"/>
    <m/>
  </r>
  <r>
    <x v="4"/>
    <s v="L77"/>
    <n v="20"/>
    <m/>
    <x v="3"/>
    <x v="3"/>
    <x v="0"/>
    <s v="w.c."/>
    <s v="w.c. torre a servizio del personale"/>
    <m/>
  </r>
  <r>
    <x v="4"/>
    <s v="L78"/>
    <n v="330"/>
    <m/>
    <x v="59"/>
    <x v="59"/>
    <x v="1"/>
    <s v="negozio"/>
    <s v="food court"/>
    <m/>
  </r>
  <r>
    <x v="4"/>
    <s v="L79"/>
    <n v="135"/>
    <m/>
    <x v="55"/>
    <x v="55"/>
    <x v="1"/>
    <s v="negozio"/>
    <s v="terrazza bar"/>
    <m/>
  </r>
  <r>
    <x v="4"/>
    <s v="L80"/>
    <n v="135"/>
    <m/>
    <x v="27"/>
    <x v="27"/>
    <x v="1"/>
    <s v="negozio"/>
    <s v="terrazza bar"/>
    <m/>
  </r>
  <r>
    <x v="4"/>
    <s v="L81"/>
    <n v="19"/>
    <m/>
    <x v="12"/>
    <x v="12"/>
    <x v="0"/>
    <s v="vano scala"/>
    <s v="scala sud-est"/>
    <m/>
  </r>
  <r>
    <x v="4"/>
    <s v="L82"/>
    <n v="25"/>
    <m/>
    <x v="12"/>
    <x v="12"/>
    <x v="0"/>
    <s v="vano scala"/>
    <s v="scala est"/>
    <m/>
  </r>
  <r>
    <x v="4"/>
    <s v="L83"/>
    <n v="24"/>
    <m/>
    <x v="12"/>
    <x v="12"/>
    <x v="0"/>
    <s v="vano scala"/>
    <s v="scala nord-est"/>
    <m/>
  </r>
  <r>
    <x v="4"/>
    <s v="L84"/>
    <n v="25"/>
    <m/>
    <x v="12"/>
    <x v="12"/>
    <x v="0"/>
    <s v="vano scala"/>
    <s v="scala ovest"/>
    <m/>
  </r>
  <r>
    <x v="4"/>
    <s v="L85"/>
    <n v="17"/>
    <m/>
    <x v="12"/>
    <x v="12"/>
    <x v="0"/>
    <s v="vano scala"/>
    <s v="scala sud torre"/>
    <m/>
  </r>
  <r>
    <x v="4"/>
    <s v="L86"/>
    <n v="17"/>
    <m/>
    <x v="12"/>
    <x v="12"/>
    <x v="0"/>
    <s v="vano scala"/>
    <s v="scala nord torre"/>
    <m/>
  </r>
  <r>
    <x v="5"/>
    <s v="L1"/>
    <n v="22"/>
    <m/>
    <x v="60"/>
    <x v="60"/>
    <x v="4"/>
    <s v="ufficio"/>
    <s v="ufficio"/>
    <m/>
  </r>
  <r>
    <x v="5"/>
    <s v="L2"/>
    <n v="32"/>
    <m/>
    <x v="60"/>
    <x v="60"/>
    <x v="4"/>
    <s v="ufficio"/>
    <s v="ufficio"/>
    <m/>
  </r>
  <r>
    <x v="5"/>
    <s v="L3"/>
    <n v="29"/>
    <m/>
    <x v="60"/>
    <x v="60"/>
    <x v="4"/>
    <s v="ufficio"/>
    <s v="ufficio"/>
    <m/>
  </r>
  <r>
    <x v="5"/>
    <s v="L4"/>
    <n v="32"/>
    <m/>
    <x v="60"/>
    <x v="60"/>
    <x v="4"/>
    <s v="ufficio"/>
    <s v="ufficio"/>
    <m/>
  </r>
  <r>
    <x v="5"/>
    <s v="L5"/>
    <n v="21"/>
    <m/>
    <x v="60"/>
    <x v="60"/>
    <x v="4"/>
    <s v="ufficio"/>
    <s v="ufficio"/>
    <m/>
  </r>
  <r>
    <x v="5"/>
    <s v="L6"/>
    <n v="21"/>
    <m/>
    <x v="60"/>
    <x v="60"/>
    <x v="4"/>
    <s v="ufficio"/>
    <s v="ufficio"/>
    <m/>
  </r>
  <r>
    <x v="5"/>
    <s v="L7"/>
    <n v="23"/>
    <m/>
    <x v="60"/>
    <x v="60"/>
    <x v="4"/>
    <s v="ufficio"/>
    <s v="ufficio"/>
    <m/>
  </r>
  <r>
    <x v="5"/>
    <s v="L8"/>
    <n v="30"/>
    <m/>
    <x v="60"/>
    <x v="60"/>
    <x v="4"/>
    <s v="ufficio"/>
    <s v="ufficio"/>
    <m/>
  </r>
  <r>
    <x v="5"/>
    <s v="L9"/>
    <n v="18"/>
    <m/>
    <x v="60"/>
    <x v="60"/>
    <x v="4"/>
    <s v="ufficio"/>
    <s v="ufficio"/>
    <m/>
  </r>
  <r>
    <x v="5"/>
    <s v="L10"/>
    <n v="6"/>
    <m/>
    <x v="0"/>
    <x v="0"/>
    <x v="0"/>
    <s v="locale tecnico"/>
    <s v="quadri elettrici"/>
    <m/>
  </r>
  <r>
    <x v="5"/>
    <s v="L11"/>
    <n v="9"/>
    <m/>
    <x v="12"/>
    <x v="12"/>
    <x v="0"/>
    <s v="filtro"/>
    <s v="filtro ascensore"/>
    <m/>
  </r>
  <r>
    <x v="5"/>
    <s v="L12"/>
    <n v="32"/>
    <m/>
    <x v="60"/>
    <x v="60"/>
    <x v="4"/>
    <s v="connettivo"/>
    <s v="connettivo sud"/>
    <m/>
  </r>
  <r>
    <x v="5"/>
    <s v="L13"/>
    <n v="6"/>
    <m/>
    <x v="12"/>
    <x v="12"/>
    <x v="0"/>
    <s v="filtro"/>
    <s v="filtro scale"/>
    <m/>
  </r>
  <r>
    <x v="5"/>
    <s v="L14"/>
    <n v="34"/>
    <m/>
    <x v="60"/>
    <x v="60"/>
    <x v="4"/>
    <s v="connettivo"/>
    <s v="connettivo nord"/>
    <m/>
  </r>
  <r>
    <x v="5"/>
    <s v="L15"/>
    <n v="17"/>
    <m/>
    <x v="12"/>
    <x v="12"/>
    <x v="0"/>
    <s v="vano scala"/>
    <s v="scala sud"/>
    <m/>
  </r>
  <r>
    <x v="5"/>
    <s v="L16"/>
    <n v="17"/>
    <m/>
    <x v="12"/>
    <x v="12"/>
    <x v="0"/>
    <s v="vano scala"/>
    <s v="scala nord"/>
    <m/>
  </r>
  <r>
    <x v="5"/>
    <s v="L17"/>
    <n v="19"/>
    <m/>
    <x v="3"/>
    <x v="3"/>
    <x v="0"/>
    <s v="w.c."/>
    <s v="w.c. torre uffici enac"/>
    <m/>
  </r>
  <r>
    <x v="6"/>
    <s v="L1"/>
    <n v="23"/>
    <m/>
    <x v="11"/>
    <x v="11"/>
    <x v="0"/>
    <s v="ufficio"/>
    <s v="apron operation service"/>
    <m/>
  </r>
  <r>
    <x v="6"/>
    <s v="L2"/>
    <n v="33"/>
    <m/>
    <x v="11"/>
    <x v="11"/>
    <x v="0"/>
    <s v="ufficio"/>
    <s v="apron operation service"/>
    <m/>
  </r>
  <r>
    <x v="6"/>
    <s v="L3"/>
    <n v="21"/>
    <m/>
    <x v="60"/>
    <x v="60"/>
    <x v="4"/>
    <s v="ufficio"/>
    <s v="ufficio"/>
    <m/>
  </r>
  <r>
    <x v="6"/>
    <s v="L4"/>
    <n v="18"/>
    <m/>
    <x v="11"/>
    <x v="11"/>
    <x v="0"/>
    <s v="ufficio"/>
    <s v="rapporti con le istituzioni aeronautiche"/>
    <m/>
  </r>
  <r>
    <x v="6"/>
    <s v="L5"/>
    <n v="32"/>
    <m/>
    <x v="60"/>
    <x v="60"/>
    <x v="4"/>
    <s v="ufficio"/>
    <s v="sala riunioni"/>
    <m/>
  </r>
  <r>
    <x v="6"/>
    <s v="L6"/>
    <n v="21"/>
    <m/>
    <x v="60"/>
    <x v="60"/>
    <x v="4"/>
    <s v="ufficio"/>
    <s v="ufficio"/>
    <m/>
  </r>
  <r>
    <x v="6"/>
    <s v="L7"/>
    <n v="34"/>
    <m/>
    <x v="60"/>
    <x v="60"/>
    <x v="4"/>
    <s v="ufficio"/>
    <s v="ufficio"/>
    <m/>
  </r>
  <r>
    <x v="6"/>
    <s v="L8"/>
    <n v="16"/>
    <m/>
    <x v="60"/>
    <x v="60"/>
    <x v="4"/>
    <s v="ufficio"/>
    <s v="ufficio"/>
    <m/>
  </r>
  <r>
    <x v="6"/>
    <s v="L9"/>
    <n v="13"/>
    <m/>
    <x v="60"/>
    <x v="60"/>
    <x v="4"/>
    <s v="ufficio"/>
    <s v="ufficio"/>
    <m/>
  </r>
  <r>
    <x v="6"/>
    <s v="L10"/>
    <n v="18"/>
    <m/>
    <x v="60"/>
    <x v="60"/>
    <x v="4"/>
    <s v="ufficio"/>
    <s v="ufficio"/>
    <m/>
  </r>
  <r>
    <x v="6"/>
    <s v="L11"/>
    <n v="6"/>
    <m/>
    <x v="0"/>
    <x v="0"/>
    <x v="0"/>
    <s v="locale tecnico"/>
    <s v="quadri elettrici"/>
    <m/>
  </r>
  <r>
    <x v="6"/>
    <s v="L12"/>
    <n v="9"/>
    <m/>
    <x v="12"/>
    <x v="12"/>
    <x v="0"/>
    <s v="filtro"/>
    <s v="filtro ascensore"/>
    <m/>
  </r>
  <r>
    <x v="6"/>
    <s v="L13"/>
    <n v="32"/>
    <m/>
    <x v="60"/>
    <x v="60"/>
    <x v="4"/>
    <s v="connettivo"/>
    <s v="connettivo sud"/>
    <m/>
  </r>
  <r>
    <x v="6"/>
    <s v="L14"/>
    <n v="7"/>
    <m/>
    <x v="12"/>
    <x v="12"/>
    <x v="0"/>
    <s v="filtro"/>
    <s v="filtro scale"/>
    <m/>
  </r>
  <r>
    <x v="6"/>
    <s v="L15"/>
    <n v="33"/>
    <m/>
    <x v="60"/>
    <x v="60"/>
    <x v="4"/>
    <s v="connettivo"/>
    <s v="connettivo nord"/>
    <m/>
  </r>
  <r>
    <x v="6"/>
    <s v="L16"/>
    <n v="17"/>
    <m/>
    <x v="12"/>
    <x v="12"/>
    <x v="0"/>
    <s v="vano scala"/>
    <s v="scala sud"/>
    <m/>
  </r>
  <r>
    <x v="6"/>
    <s v="L17"/>
    <n v="17"/>
    <m/>
    <x v="12"/>
    <x v="12"/>
    <x v="0"/>
    <s v="vano scala"/>
    <s v="scala nord"/>
    <m/>
  </r>
  <r>
    <x v="6"/>
    <s v="L18"/>
    <n v="19"/>
    <m/>
    <x v="3"/>
    <x v="3"/>
    <x v="0"/>
    <s v="w.c."/>
    <s v="w.c. torre uffici enac"/>
    <m/>
  </r>
  <r>
    <x v="7"/>
    <s v="L1"/>
    <n v="92"/>
    <m/>
    <x v="11"/>
    <x v="11"/>
    <x v="0"/>
    <s v="ufficio"/>
    <s v="ufficio"/>
    <m/>
  </r>
  <r>
    <x v="7"/>
    <s v="L2"/>
    <n v="19"/>
    <m/>
    <x v="11"/>
    <x v="11"/>
    <x v="0"/>
    <s v="ufficio"/>
    <s v="ufficio"/>
    <m/>
  </r>
  <r>
    <x v="7"/>
    <s v="L2a"/>
    <n v="28"/>
    <m/>
    <x v="11"/>
    <x v="11"/>
    <x v="0"/>
    <s v="ufficio"/>
    <s v="ufficio"/>
    <m/>
  </r>
  <r>
    <x v="7"/>
    <s v="L2b"/>
    <n v="48"/>
    <m/>
    <x v="11"/>
    <x v="11"/>
    <x v="0"/>
    <s v="ufficio"/>
    <s v="ufficio"/>
    <m/>
  </r>
  <r>
    <x v="7"/>
    <s v="L2c"/>
    <n v="18"/>
    <m/>
    <x v="11"/>
    <x v="11"/>
    <x v="0"/>
    <s v="ufficio"/>
    <s v="ufficio"/>
    <m/>
  </r>
  <r>
    <x v="7"/>
    <s v="L2d"/>
    <n v="34"/>
    <m/>
    <x v="3"/>
    <x v="3"/>
    <x v="0"/>
    <s v="w.c."/>
    <s v="w.c."/>
    <m/>
  </r>
  <r>
    <x v="7"/>
    <s v="L2e"/>
    <n v="52"/>
    <m/>
    <x v="12"/>
    <x v="12"/>
    <x v="0"/>
    <s v="connettivo"/>
    <s v="connettivo"/>
    <m/>
  </r>
  <r>
    <x v="7"/>
    <s v="L2f"/>
    <n v="37"/>
    <m/>
    <x v="11"/>
    <x v="12"/>
    <x v="0"/>
    <s v="ufficio"/>
    <s v="reception"/>
    <m/>
  </r>
  <r>
    <x v="7"/>
    <s v="L4"/>
    <n v="15"/>
    <m/>
    <x v="12"/>
    <x v="12"/>
    <x v="0"/>
    <s v="vano scala"/>
    <s v="scala nord"/>
    <m/>
  </r>
  <r>
    <x v="7"/>
    <s v="L5"/>
    <n v="15"/>
    <m/>
    <x v="12"/>
    <x v="12"/>
    <x v="0"/>
    <s v="vano scala"/>
    <s v="scala sud"/>
    <m/>
  </r>
  <r>
    <x v="8"/>
    <s v="L1"/>
    <n v="15"/>
    <m/>
    <x v="12"/>
    <x v="12"/>
    <x v="0"/>
    <s v="vano scala"/>
    <s v="scala sud"/>
    <m/>
  </r>
  <r>
    <x v="8"/>
    <s v="L2"/>
    <n v="7"/>
    <m/>
    <x v="0"/>
    <x v="0"/>
    <x v="0"/>
    <s v="locale tecnico"/>
    <s v="locale ascensore"/>
    <m/>
  </r>
  <r>
    <x v="8"/>
    <s v="L3"/>
    <n v="5"/>
    <m/>
    <x v="0"/>
    <x v="0"/>
    <x v="0"/>
    <s v="locale tecnico"/>
    <s v="locale quadri"/>
    <m/>
  </r>
  <r>
    <x v="8"/>
    <s v="L4"/>
    <n v="5"/>
    <m/>
    <x v="0"/>
    <x v="0"/>
    <x v="0"/>
    <s v="locale tecnico"/>
    <s v="locale ascensore"/>
    <m/>
  </r>
  <r>
    <x v="8"/>
    <s v="L5"/>
    <n v="5"/>
    <m/>
    <x v="0"/>
    <x v="0"/>
    <x v="0"/>
    <s v="locale tecnico"/>
    <s v="locale ascensore"/>
    <m/>
  </r>
  <r>
    <x v="8"/>
    <s v="L6"/>
    <n v="374"/>
    <m/>
    <x v="0"/>
    <x v="0"/>
    <x v="0"/>
    <s v="locale tecnico"/>
    <s v="area tecnica"/>
    <m/>
  </r>
  <r>
    <x v="9"/>
    <s v="L1"/>
    <n v="9"/>
    <m/>
    <x v="0"/>
    <x v="0"/>
    <x v="0"/>
    <s v="locale tecnico"/>
    <s v="locale quadri"/>
    <m/>
  </r>
  <r>
    <x v="9"/>
    <s v="L2"/>
    <n v="4"/>
    <m/>
    <x v="61"/>
    <x v="61"/>
    <x v="1"/>
    <s v="ATM"/>
    <s v="ATM"/>
    <m/>
  </r>
  <r>
    <x v="9"/>
    <s v="L2a"/>
    <n v="816"/>
    <m/>
    <x v="12"/>
    <x v="12"/>
    <x v="0"/>
    <s v="Hall partenze land side"/>
    <s v="hall partenze land side"/>
    <m/>
  </r>
  <r>
    <x v="9"/>
    <s v="L3"/>
    <n v="27"/>
    <m/>
    <x v="28"/>
    <x v="28"/>
    <x v="4"/>
    <s v="ufficio"/>
    <s v="ufficio"/>
    <m/>
  </r>
  <r>
    <x v="9"/>
    <s v="L4"/>
    <n v="45"/>
    <m/>
    <x v="12"/>
    <x v="12"/>
    <x v="0"/>
    <s v="disimpegno w.c."/>
    <s v="disimpegno w.c. "/>
    <m/>
  </r>
  <r>
    <x v="9"/>
    <s v="L5"/>
    <n v="13"/>
    <m/>
    <x v="62"/>
    <x v="62"/>
    <x v="1"/>
    <s v="deposito"/>
    <s v="deposito"/>
    <m/>
  </r>
  <r>
    <x v="9"/>
    <s v="L6"/>
    <n v="250"/>
    <m/>
    <x v="9"/>
    <x v="9"/>
    <x v="1"/>
    <s v="area commerciale dismessa da luglio per nuovo gate di imbarco"/>
    <s v="area commerciale dismessa da luglio per nuovo gate di imbarco"/>
    <m/>
  </r>
  <r>
    <x v="9"/>
    <s v="L7"/>
    <n v="56"/>
    <m/>
    <x v="0"/>
    <x v="0"/>
    <x v="0"/>
    <s v="locale tecnico"/>
    <s v="locale tecnico"/>
    <m/>
  </r>
  <r>
    <x v="9"/>
    <s v="L8"/>
    <n v="24"/>
    <m/>
    <x v="24"/>
    <x v="25"/>
    <x v="4"/>
    <s v="ufficio"/>
    <s v="ufficio"/>
    <m/>
  </r>
  <r>
    <x v="9"/>
    <s v="L9"/>
    <n v="24"/>
    <m/>
    <x v="25"/>
    <x v="26"/>
    <x v="4"/>
    <s v="ufficio"/>
    <s v="ufficio"/>
    <m/>
  </r>
  <r>
    <x v="9"/>
    <s v="L10"/>
    <n v="21"/>
    <m/>
    <x v="18"/>
    <x v="19"/>
    <x v="4"/>
    <s v="ufficio"/>
    <s v="ufficio"/>
    <m/>
  </r>
  <r>
    <x v="9"/>
    <s v="L11"/>
    <n v="24"/>
    <m/>
    <x v="16"/>
    <x v="17"/>
    <x v="4"/>
    <s v="ufficio"/>
    <s v="ufficio"/>
    <m/>
  </r>
  <r>
    <x v="9"/>
    <s v="L12"/>
    <n v="23"/>
    <m/>
    <x v="9"/>
    <x v="9"/>
    <x v="1"/>
    <s v="deposito rilasciato da luglio"/>
    <s v="deposito rilasciato da luglio"/>
    <m/>
  </r>
  <r>
    <x v="9"/>
    <s v="L13"/>
    <n v="31"/>
    <m/>
    <x v="46"/>
    <x v="47"/>
    <x v="2"/>
    <s v="ufficio"/>
    <s v="ufficio"/>
    <m/>
  </r>
  <r>
    <x v="9"/>
    <s v="L14"/>
    <n v="62"/>
    <m/>
    <x v="12"/>
    <x v="12"/>
    <x v="0"/>
    <s v="w.c."/>
    <s v="w.c."/>
    <m/>
  </r>
  <r>
    <x v="9"/>
    <s v="L15"/>
    <n v="7"/>
    <m/>
    <x v="12"/>
    <x v="12"/>
    <x v="0"/>
    <s v="connettivo op. aeroportuali"/>
    <s v="connettivo op. aeroportuali"/>
    <m/>
  </r>
  <r>
    <x v="9"/>
    <s v="L16"/>
    <n v="27"/>
    <m/>
    <x v="26"/>
    <x v="14"/>
    <x v="0"/>
    <s v="ufficio"/>
    <s v="ufficio"/>
    <m/>
  </r>
  <r>
    <x v="9"/>
    <s v="L17"/>
    <n v="137"/>
    <m/>
    <x v="0"/>
    <x v="0"/>
    <x v="0"/>
    <s v="area nastri"/>
    <s v="area nastri"/>
    <m/>
  </r>
  <r>
    <x v="9"/>
    <s v="L18"/>
    <n v="4"/>
    <m/>
    <x v="46"/>
    <x v="47"/>
    <x v="2"/>
    <s v="biglietteria"/>
    <s v="biglietteria"/>
    <m/>
  </r>
  <r>
    <x v="9"/>
    <s v="L19"/>
    <n v="35"/>
    <m/>
    <x v="12"/>
    <x v="12"/>
    <x v="0"/>
    <s v="connettivo op. aeroportuali"/>
    <s v="connettivo op. aeroportuali"/>
    <m/>
  </r>
  <r>
    <x v="9"/>
    <s v="L20"/>
    <n v="13"/>
    <m/>
    <x v="12"/>
    <x v="12"/>
    <x v="0"/>
    <s v="w.c."/>
    <s v="w.c."/>
    <m/>
  </r>
  <r>
    <x v="9"/>
    <s v="L21"/>
    <n v="11"/>
    <m/>
    <x v="12"/>
    <x v="12"/>
    <x v="0"/>
    <s v="w.c."/>
    <s v="w.c."/>
    <m/>
  </r>
  <r>
    <x v="9"/>
    <s v="L22"/>
    <n v="197"/>
    <m/>
    <x v="62"/>
    <x v="63"/>
    <x v="1"/>
    <s v="food"/>
    <s v="food"/>
    <m/>
  </r>
  <r>
    <x v="9"/>
    <s v="L22a"/>
    <n v="57"/>
    <m/>
    <x v="62"/>
    <x v="64"/>
    <x v="1"/>
    <s v="food"/>
    <s v="food"/>
    <m/>
  </r>
  <r>
    <x v="9"/>
    <s v="L22b"/>
    <n v="34"/>
    <m/>
    <x v="62"/>
    <x v="64"/>
    <x v="1"/>
    <s v="food"/>
    <s v="area tavolini"/>
    <m/>
  </r>
  <r>
    <x v="9"/>
    <s v="L22bis"/>
    <n v="40"/>
    <m/>
    <x v="62"/>
    <x v="62"/>
    <x v="1"/>
    <s v="food"/>
    <s v="food area esterna"/>
    <m/>
  </r>
  <r>
    <x v="9"/>
    <s v="L23"/>
    <n v="2.85"/>
    <m/>
    <x v="0"/>
    <x v="0"/>
    <x v="0"/>
    <s v="locale quadri"/>
    <s v="locale quadri"/>
    <m/>
  </r>
  <r>
    <x v="9"/>
    <s v="L24"/>
    <n v="38"/>
    <m/>
    <x v="35"/>
    <x v="35"/>
    <x v="0"/>
    <s v="negozio"/>
    <m/>
    <m/>
  </r>
  <r>
    <x v="9"/>
    <s v="L25"/>
    <n v="38"/>
    <m/>
    <x v="35"/>
    <x v="35"/>
    <x v="0"/>
    <s v="negozio"/>
    <m/>
    <m/>
  </r>
  <r>
    <x v="10"/>
    <m/>
    <m/>
    <m/>
    <x v="10"/>
    <x v="65"/>
    <x v="3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2" cacheId="0" dataOnRows="1" applyNumberFormats="0" applyBorderFormats="0" applyFontFormats="0" applyPatternFormats="0" applyAlignmentFormats="0" applyWidthHeightFormats="1" dataCaption="Dati" updatedVersion="5" minRefreshableVersion="3" showMemberPropertyTips="0" useAutoFormatting="1" itemPrintTitles="1" createdVersion="3" indent="0" compact="0" compactData="0" gridDropZones="1">
  <location ref="A22:N102" firstHeaderRow="1" firstDataRow="2" firstDataCol="3"/>
  <pivotFields count="10">
    <pivotField axis="axisCol" compact="0" outline="0" subtotalTop="0" showAll="0" includeNewItemsInFilter="1">
      <items count="13">
        <item x="0"/>
        <item x="1"/>
        <item x="2"/>
        <item x="3"/>
        <item x="4"/>
        <item x="5"/>
        <item x="6"/>
        <item x="7"/>
        <item x="8"/>
        <item m="1" x="11"/>
        <item h="1" x="10"/>
        <item x="9"/>
        <item t="default"/>
      </items>
    </pivotField>
    <pivotField compact="0" outline="0" subtotalTop="0" showAll="0" includeNewItemsInFilter="1"/>
    <pivotField dataField="1" compact="0" numFmtId="4" outline="0" subtotalTop="0" showAll="0" includeNewItemsInFilter="1" defaultSubtotal="0"/>
    <pivotField compact="0" numFmtId="4" outline="0" subtotalTop="0" showAll="0" includeNewItemsInFilter="1"/>
    <pivotField axis="axisRow" compact="0" outline="0" subtotalTop="0" showAll="0" includeNewItemsInFilter="1" sortType="ascending" defaultSubtotal="0">
      <items count="80">
        <item x="11"/>
        <item x="26"/>
        <item x="0"/>
        <item x="3"/>
        <item x="12"/>
        <item x="1"/>
        <item x="57"/>
        <item x="60"/>
        <item x="42"/>
        <item x="16"/>
        <item m="1" x="75"/>
        <item x="18"/>
        <item x="24"/>
        <item x="25"/>
        <item x="41"/>
        <item x="28"/>
        <item x="23"/>
        <item x="39"/>
        <item x="37"/>
        <item x="45"/>
        <item x="48"/>
        <item m="1" x="69"/>
        <item m="1" x="68"/>
        <item x="43"/>
        <item m="1" x="64"/>
        <item x="58"/>
        <item x="5"/>
        <item m="1" x="76"/>
        <item x="46"/>
        <item m="1" x="73"/>
        <item x="47"/>
        <item x="13"/>
        <item x="17"/>
        <item x="35"/>
        <item m="1" x="70"/>
        <item x="54"/>
        <item x="7"/>
        <item m="1" x="66"/>
        <item m="1" x="77"/>
        <item x="27"/>
        <item x="4"/>
        <item m="1" x="71"/>
        <item x="33"/>
        <item m="1" x="65"/>
        <item x="9"/>
        <item x="6"/>
        <item x="2"/>
        <item x="40"/>
        <item m="1" x="74"/>
        <item x="38"/>
        <item x="50"/>
        <item m="1" x="67"/>
        <item x="32"/>
        <item m="1" x="63"/>
        <item m="1" x="79"/>
        <item m="1" x="78"/>
        <item x="31"/>
        <item x="19"/>
        <item m="1" x="72"/>
        <item x="49"/>
        <item x="51"/>
        <item x="55"/>
        <item x="20"/>
        <item x="62"/>
        <item x="59"/>
        <item x="21"/>
        <item x="22"/>
        <item x="30"/>
        <item x="29"/>
        <item x="36"/>
        <item x="44"/>
        <item x="14"/>
        <item x="15"/>
        <item x="34"/>
        <item x="56"/>
        <item x="61"/>
        <item x="8"/>
        <item x="53"/>
        <item x="52"/>
        <item x="10"/>
      </items>
    </pivotField>
    <pivotField axis="axisRow" compact="0" outline="0" subtotalTop="0" showAll="0" includeNewItemsInFilter="1" defaultSubtotal="0">
      <items count="93">
        <item x="39"/>
        <item m="1" x="85"/>
        <item m="1" x="87"/>
        <item m="1" x="68"/>
        <item x="35"/>
        <item m="1" x="67"/>
        <item x="49"/>
        <item x="5"/>
        <item x="7"/>
        <item x="19"/>
        <item m="1" x="77"/>
        <item m="1" x="91"/>
        <item x="60"/>
        <item x="26"/>
        <item x="25"/>
        <item x="40"/>
        <item x="43"/>
        <item x="4"/>
        <item m="1" x="79"/>
        <item m="1" x="69"/>
        <item m="1" x="74"/>
        <item x="17"/>
        <item m="1" x="80"/>
        <item x="27"/>
        <item x="24"/>
        <item m="1" x="88"/>
        <item x="41"/>
        <item m="1" x="82"/>
        <item x="28"/>
        <item m="1" x="76"/>
        <item x="54"/>
        <item x="58"/>
        <item x="44"/>
        <item m="1" x="86"/>
        <item x="0"/>
        <item x="1"/>
        <item x="3"/>
        <item x="11"/>
        <item x="14"/>
        <item x="12"/>
        <item x="37"/>
        <item x="57"/>
        <item x="51"/>
        <item m="1" x="73"/>
        <item m="1" x="66"/>
        <item m="1" x="89"/>
        <item m="1" x="72"/>
        <item m="1" x="83"/>
        <item m="1" x="92"/>
        <item m="1" x="78"/>
        <item x="31"/>
        <item x="32"/>
        <item x="20"/>
        <item m="1" x="71"/>
        <item m="1" x="70"/>
        <item x="47"/>
        <item x="50"/>
        <item m="1" x="84"/>
        <item x="65"/>
        <item x="2"/>
        <item x="6"/>
        <item x="8"/>
        <item n="LAGARDERE DUTY FREE - DOLCI AGATA" x="9"/>
        <item x="10"/>
        <item x="13"/>
        <item x="15"/>
        <item x="16"/>
        <item x="18"/>
        <item x="21"/>
        <item x="22"/>
        <item x="23"/>
        <item x="29"/>
        <item x="30"/>
        <item x="33"/>
        <item x="34"/>
        <item m="1" x="75"/>
        <item x="42"/>
        <item x="45"/>
        <item x="46"/>
        <item x="48"/>
        <item x="52"/>
        <item n="LAGARDERE Scirocco" m="1" x="90"/>
        <item x="55"/>
        <item x="56"/>
        <item x="59"/>
        <item m="1" x="81"/>
        <item x="62"/>
        <item x="63"/>
        <item x="64"/>
        <item x="61"/>
        <item x="38"/>
        <item x="36"/>
        <item n="LAGARDERE Scirocco2" x="53"/>
      </items>
    </pivotField>
    <pivotField axis="axisRow" compact="0" outline="0" subtotalTop="0" showAll="0" includeNewItemsInFilter="1">
      <items count="7">
        <item x="4"/>
        <item x="1"/>
        <item x="0"/>
        <item x="2"/>
        <item x="3"/>
        <item x="5"/>
        <item t="default"/>
      </items>
    </pivotField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</pivotFields>
  <rowFields count="3">
    <field x="6"/>
    <field x="4"/>
    <field x="5"/>
  </rowFields>
  <rowItems count="79">
    <i>
      <x/>
      <x v="7"/>
      <x v="12"/>
    </i>
    <i r="1">
      <x v="8"/>
      <x v="16"/>
    </i>
    <i r="1">
      <x v="9"/>
      <x v="21"/>
    </i>
    <i r="1">
      <x v="11"/>
      <x v="9"/>
    </i>
    <i r="1">
      <x v="12"/>
      <x v="14"/>
    </i>
    <i r="1">
      <x v="13"/>
      <x v="13"/>
    </i>
    <i r="1">
      <x v="14"/>
      <x v="26"/>
    </i>
    <i r="1">
      <x v="15"/>
      <x v="28"/>
    </i>
    <i r="1">
      <x v="16"/>
      <x v="24"/>
    </i>
    <i r="1">
      <x v="17"/>
      <x/>
    </i>
    <i r="1">
      <x v="18"/>
      <x v="40"/>
    </i>
    <i t="default">
      <x/>
    </i>
    <i>
      <x v="1"/>
      <x v="33"/>
      <x v="4"/>
    </i>
    <i r="1">
      <x v="35"/>
      <x v="30"/>
    </i>
    <i r="1">
      <x v="36"/>
      <x v="8"/>
    </i>
    <i r="1">
      <x v="39"/>
      <x v="23"/>
    </i>
    <i r="1">
      <x v="40"/>
      <x v="17"/>
    </i>
    <i r="1">
      <x v="42"/>
      <x v="73"/>
    </i>
    <i r="1">
      <x v="44"/>
      <x v="62"/>
    </i>
    <i r="1">
      <x v="45"/>
      <x v="60"/>
    </i>
    <i r="1">
      <x v="46"/>
      <x v="59"/>
    </i>
    <i r="1">
      <x v="47"/>
      <x v="15"/>
    </i>
    <i r="1">
      <x v="49"/>
      <x v="90"/>
    </i>
    <i r="1">
      <x v="50"/>
      <x v="42"/>
    </i>
    <i r="1">
      <x v="52"/>
      <x v="51"/>
    </i>
    <i r="1">
      <x v="56"/>
      <x v="50"/>
    </i>
    <i r="1">
      <x v="57"/>
      <x v="52"/>
    </i>
    <i r="1">
      <x v="59"/>
      <x v="56"/>
    </i>
    <i r="1">
      <x v="60"/>
      <x v="80"/>
    </i>
    <i r="1">
      <x v="61"/>
      <x v="82"/>
    </i>
    <i r="1">
      <x v="62"/>
      <x v="68"/>
    </i>
    <i r="1">
      <x v="63"/>
      <x v="86"/>
    </i>
    <i r="2">
      <x v="87"/>
    </i>
    <i r="2">
      <x v="88"/>
    </i>
    <i r="1">
      <x v="64"/>
      <x v="84"/>
    </i>
    <i r="1">
      <x v="65"/>
      <x v="69"/>
    </i>
    <i r="1">
      <x v="66"/>
      <x v="70"/>
    </i>
    <i r="1">
      <x v="67"/>
      <x v="72"/>
    </i>
    <i r="1">
      <x v="68"/>
      <x v="71"/>
    </i>
    <i r="1">
      <x v="69"/>
      <x v="91"/>
    </i>
    <i r="1">
      <x v="70"/>
      <x v="77"/>
    </i>
    <i r="1">
      <x v="73"/>
      <x v="74"/>
    </i>
    <i r="1">
      <x v="74"/>
      <x v="83"/>
    </i>
    <i r="1">
      <x v="75"/>
      <x v="89"/>
    </i>
    <i r="1">
      <x v="76"/>
      <x v="61"/>
    </i>
    <i r="1">
      <x v="77"/>
      <x v="92"/>
    </i>
    <i t="default">
      <x v="1"/>
    </i>
    <i>
      <x v="2"/>
      <x/>
      <x v="37"/>
    </i>
    <i r="2">
      <x v="39"/>
    </i>
    <i r="1">
      <x v="1"/>
      <x v="38"/>
    </i>
    <i r="1">
      <x v="2"/>
      <x v="34"/>
    </i>
    <i r="1">
      <x v="3"/>
      <x v="36"/>
    </i>
    <i r="1">
      <x v="4"/>
      <x v="39"/>
    </i>
    <i r="1">
      <x v="5"/>
      <x v="35"/>
    </i>
    <i r="1">
      <x v="6"/>
      <x v="41"/>
    </i>
    <i r="1">
      <x v="33"/>
      <x v="4"/>
    </i>
    <i r="1">
      <x v="71"/>
      <x v="65"/>
    </i>
    <i r="1">
      <x v="72"/>
      <x v="66"/>
    </i>
    <i t="default">
      <x v="2"/>
    </i>
    <i>
      <x v="3"/>
      <x v="19"/>
      <x v="78"/>
    </i>
    <i r="1">
      <x v="20"/>
      <x v="6"/>
    </i>
    <i r="1">
      <x v="23"/>
      <x v="32"/>
    </i>
    <i r="1">
      <x v="25"/>
      <x v="31"/>
    </i>
    <i r="1">
      <x v="26"/>
      <x v="7"/>
    </i>
    <i r="1">
      <x v="28"/>
      <x v="55"/>
    </i>
    <i r="1">
      <x v="30"/>
      <x v="79"/>
    </i>
    <i r="1">
      <x v="31"/>
      <x v="64"/>
    </i>
    <i r="1">
      <x v="32"/>
      <x v="67"/>
    </i>
    <i t="default">
      <x v="3"/>
    </i>
    <i>
      <x v="4"/>
      <x/>
      <x v="38"/>
    </i>
    <i r="1">
      <x v="1"/>
      <x v="38"/>
    </i>
    <i r="1">
      <x v="4"/>
      <x v="39"/>
    </i>
    <i r="1">
      <x v="79"/>
      <x v="63"/>
    </i>
    <i t="default">
      <x v="4"/>
    </i>
    <i>
      <x v="5"/>
      <x v="78"/>
      <x v="76"/>
    </i>
    <i r="1">
      <x v="79"/>
      <x v="63"/>
    </i>
    <i r="2">
      <x v="76"/>
    </i>
    <i t="default">
      <x v="5"/>
    </i>
    <i t="grand">
      <x/>
    </i>
  </rowItems>
  <colFields count="1">
    <field x="0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1"/>
    </i>
    <i t="grand">
      <x/>
    </i>
  </colItems>
  <dataFields count="1">
    <dataField name="Somma di M² NEW" fld="2" baseField="0" baseItem="0"/>
  </dataFields>
  <formats count="23">
    <format dxfId="20">
      <pivotArea grandCol="1" outline="0" fieldPosition="0"/>
    </format>
    <format dxfId="19">
      <pivotArea outline="0" fieldPosition="0">
        <references count="1">
          <reference field="0" count="0" selected="0"/>
        </references>
      </pivotArea>
    </format>
    <format dxfId="18">
      <pivotArea field="0" type="button" dataOnly="0" labelOnly="1" outline="0" axis="axisCol" fieldPosition="0"/>
    </format>
    <format dxfId="17">
      <pivotArea type="topRight" dataOnly="0" labelOnly="1" outline="0" fieldPosition="0"/>
    </format>
    <format dxfId="16">
      <pivotArea dataOnly="0" labelOnly="1" outline="0" fieldPosition="0">
        <references count="1">
          <reference field="0" count="0"/>
        </references>
      </pivotArea>
    </format>
    <format>
      <pivotArea outline="0" fieldPosition="0">
        <references count="1">
          <reference field="0" count="0" selected="0"/>
        </references>
      </pivotArea>
    </format>
    <format>
      <pivotArea dataOnly="0" labelOnly="1" outline="0" fieldPosition="0">
        <references count="1">
          <reference field="0" count="0"/>
        </references>
      </pivotArea>
    </format>
    <format dxfId="15">
      <pivotArea dataOnly="0" labelOnly="1" outline="0" fieldPosition="0">
        <references count="3">
          <reference field="4" count="1" selected="0">
            <x v="47"/>
          </reference>
          <reference field="5" count="1">
            <x v="15"/>
          </reference>
          <reference field="6" count="1" selected="0">
            <x v="1"/>
          </reference>
        </references>
      </pivotArea>
    </format>
    <format dxfId="14">
      <pivotArea dataOnly="0" labelOnly="1" outline="0" fieldPosition="0">
        <references count="3">
          <reference field="4" count="1" selected="0">
            <x v="35"/>
          </reference>
          <reference field="5" count="1">
            <x v="30"/>
          </reference>
          <reference field="6" count="1" selected="0">
            <x v="1"/>
          </reference>
        </references>
      </pivotArea>
    </format>
    <format dxfId="13">
      <pivotArea outline="0" fieldPosition="0">
        <references count="4">
          <reference field="0" count="1" selected="0">
            <x v="3"/>
          </reference>
          <reference field="4" count="1" selected="0">
            <x v="76"/>
          </reference>
          <reference field="5" count="1" selected="0">
            <x v="61"/>
          </reference>
          <reference field="6" count="1" selected="0">
            <x v="1"/>
          </reference>
        </references>
      </pivotArea>
    </format>
    <format dxfId="12">
      <pivotArea outline="0" fieldPosition="0">
        <references count="4">
          <reference field="0" count="1" selected="0">
            <x v="11"/>
          </reference>
          <reference field="4" count="1" selected="0">
            <x v="44"/>
          </reference>
          <reference field="5" count="1" selected="0">
            <x v="62"/>
          </reference>
          <reference field="6" count="1" selected="0">
            <x v="1"/>
          </reference>
        </references>
      </pivotArea>
    </format>
    <format dxfId="11">
      <pivotArea outline="0" fieldPosition="0">
        <references count="4">
          <reference field="0" count="1" selected="0">
            <x v="3"/>
          </reference>
          <reference field="4" count="1" selected="0">
            <x v="45"/>
          </reference>
          <reference field="5" count="1" selected="0">
            <x v="60"/>
          </reference>
          <reference field="6" count="1" selected="0">
            <x v="2"/>
          </reference>
        </references>
      </pivotArea>
    </format>
    <format dxfId="10">
      <pivotArea dataOnly="0" labelOnly="1" outline="0" fieldPosition="0">
        <references count="3">
          <reference field="4" count="1" selected="0">
            <x v="68"/>
          </reference>
          <reference field="5" count="1">
            <x v="71"/>
          </reference>
          <reference field="6" count="1" selected="0">
            <x v="1"/>
          </reference>
        </references>
      </pivotArea>
    </format>
    <format dxfId="9">
      <pivotArea dataOnly="0" labelOnly="1" outline="0" fieldPosition="0">
        <references count="3">
          <reference field="4" count="1" selected="0">
            <x v="67"/>
          </reference>
          <reference field="5" count="1">
            <x v="72"/>
          </reference>
          <reference field="6" count="1" selected="0">
            <x v="1"/>
          </reference>
        </references>
      </pivotArea>
    </format>
    <format dxfId="8">
      <pivotArea dataOnly="0" labelOnly="1" outline="0" fieldPosition="0">
        <references count="3">
          <reference field="4" count="1" selected="0">
            <x v="57"/>
          </reference>
          <reference field="5" count="1">
            <x v="52"/>
          </reference>
          <reference field="6" count="1" selected="0">
            <x v="1"/>
          </reference>
        </references>
      </pivotArea>
    </format>
    <format dxfId="7">
      <pivotArea dataOnly="0" labelOnly="1" outline="0" fieldPosition="0">
        <references count="3">
          <reference field="4" count="1" selected="0">
            <x v="66"/>
          </reference>
          <reference field="5" count="1">
            <x v="70"/>
          </reference>
          <reference field="6" count="1" selected="0">
            <x v="1"/>
          </reference>
        </references>
      </pivotArea>
    </format>
    <format dxfId="6">
      <pivotArea dataOnly="0" labelOnly="1" outline="0" fieldPosition="0">
        <references count="3">
          <reference field="4" count="1" selected="0">
            <x v="65"/>
          </reference>
          <reference field="5" count="1">
            <x v="69"/>
          </reference>
          <reference field="6" count="1" selected="0">
            <x v="1"/>
          </reference>
        </references>
      </pivotArea>
    </format>
    <format dxfId="5">
      <pivotArea outline="0" fieldPosition="0">
        <references count="4">
          <reference field="0" count="1" selected="0">
            <x v="3"/>
          </reference>
          <reference field="4" count="1" selected="0">
            <x v="77"/>
          </reference>
          <reference field="5" count="1" selected="0">
            <x v="81"/>
          </reference>
          <reference field="6" count="1" selected="0">
            <x v="1"/>
          </reference>
        </references>
      </pivotArea>
    </format>
    <format dxfId="4">
      <pivotArea outline="0" fieldPosition="0">
        <references count="4">
          <reference field="0" count="1" selected="0">
            <x v="0"/>
          </reference>
          <reference field="4" count="1" selected="0">
            <x v="45"/>
          </reference>
          <reference field="5" count="1" selected="0">
            <x v="60"/>
          </reference>
          <reference field="6" count="1" selected="0">
            <x v="1"/>
          </reference>
        </references>
      </pivotArea>
    </format>
    <format dxfId="3">
      <pivotArea outline="0" fieldPosition="0">
        <references count="4">
          <reference field="0" count="1" selected="0">
            <x v="3"/>
          </reference>
          <reference field="4" count="1" selected="0">
            <x v="45"/>
          </reference>
          <reference field="5" count="1" selected="0">
            <x v="60"/>
          </reference>
          <reference field="6" count="1" selected="0">
            <x v="1"/>
          </reference>
        </references>
      </pivotArea>
    </format>
    <format dxfId="2">
      <pivotArea dataOnly="0" labelOnly="1" outline="0" fieldPosition="0">
        <references count="3">
          <reference field="4" count="1" selected="0">
            <x v="46"/>
          </reference>
          <reference field="5" count="1">
            <x v="59"/>
          </reference>
          <reference field="6" count="1" selected="0">
            <x v="1"/>
          </reference>
        </references>
      </pivotArea>
    </format>
    <format dxfId="1">
      <pivotArea outline="0" fieldPosition="0">
        <references count="4">
          <reference field="0" count="1" selected="0">
            <x v="1"/>
          </reference>
          <reference field="4" count="1" selected="0">
            <x v="49"/>
          </reference>
          <reference field="5" count="1" selected="0">
            <x v="90"/>
          </reference>
          <reference field="6" count="1" selected="0">
            <x v="1"/>
          </reference>
        </references>
      </pivotArea>
    </format>
    <format dxfId="0">
      <pivotArea outline="0" fieldPosition="0">
        <references count="4">
          <reference field="0" count="1" selected="0">
            <x v="3"/>
          </reference>
          <reference field="4" count="1" selected="0">
            <x v="77"/>
          </reference>
          <reference field="5" count="1" selected="0">
            <x v="92"/>
          </reference>
          <reference field="6" count="1" selected="0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I624"/>
  <sheetViews>
    <sheetView zoomScale="85" zoomScaleNormal="85" workbookViewId="0">
      <pane ySplit="1" topLeftCell="A2" activePane="bottomLeft" state="frozen"/>
      <selection activeCell="B1" sqref="B1"/>
      <selection pane="bottomLeft" activeCell="B648" sqref="B648"/>
    </sheetView>
  </sheetViews>
  <sheetFormatPr defaultColWidth="9.109375" defaultRowHeight="12.6" x14ac:dyDescent="0.2"/>
  <cols>
    <col min="1" max="1" width="12.44140625" style="4" bestFit="1" customWidth="1"/>
    <col min="2" max="2" width="13.88671875" style="4" bestFit="1" customWidth="1"/>
    <col min="3" max="3" width="14" style="5" bestFit="1" customWidth="1"/>
    <col min="4" max="4" width="8.5546875" style="5" customWidth="1"/>
    <col min="5" max="5" width="28.109375" style="4" customWidth="1"/>
    <col min="6" max="6" width="45.33203125" style="4" customWidth="1"/>
    <col min="7" max="7" width="25.33203125" style="1" bestFit="1" customWidth="1"/>
    <col min="8" max="8" width="50" style="10" customWidth="1"/>
    <col min="9" max="9" width="53.109375" style="10" customWidth="1"/>
    <col min="10" max="10" width="9.109375" style="1" bestFit="1" customWidth="1"/>
    <col min="11" max="11" width="17.5546875" style="4" hidden="1" customWidth="1"/>
    <col min="12" max="12" width="9.109375" style="1" customWidth="1"/>
    <col min="13" max="13" width="9.109375" style="1"/>
    <col min="14" max="14" width="9.109375" style="1" customWidth="1"/>
    <col min="15" max="16384" width="9.109375" style="1"/>
  </cols>
  <sheetData>
    <row r="1" spans="1:67" s="25" customFormat="1" ht="44.25" customHeight="1" thickBot="1" x14ac:dyDescent="0.3">
      <c r="A1" s="8" t="s">
        <v>211</v>
      </c>
      <c r="B1" s="8" t="s">
        <v>212</v>
      </c>
      <c r="C1" s="9" t="s">
        <v>279</v>
      </c>
      <c r="D1" s="9" t="s">
        <v>213</v>
      </c>
      <c r="E1" s="8" t="s">
        <v>273</v>
      </c>
      <c r="F1" s="8" t="s">
        <v>221</v>
      </c>
      <c r="G1" s="8" t="s">
        <v>222</v>
      </c>
      <c r="H1" s="8" t="s">
        <v>471</v>
      </c>
      <c r="I1" s="8" t="s">
        <v>437</v>
      </c>
      <c r="J1" s="8" t="s">
        <v>223</v>
      </c>
      <c r="K1" s="18" t="s">
        <v>214</v>
      </c>
    </row>
    <row r="2" spans="1:67" x14ac:dyDescent="0.2">
      <c r="A2" s="33" t="s">
        <v>40</v>
      </c>
      <c r="B2" s="33" t="s">
        <v>41</v>
      </c>
      <c r="C2" s="34">
        <v>6</v>
      </c>
      <c r="D2" s="34"/>
      <c r="E2" s="33" t="s">
        <v>237</v>
      </c>
      <c r="F2" s="33" t="str">
        <f>VLOOKUP($E2,Codifiche!$A$2:$D$96,3,FALSE)</f>
        <v>SAC - LOCALI TECNICI</v>
      </c>
      <c r="G2" s="33" t="str">
        <f>VLOOKUP($E2,Codifiche!$A$2:$D$96,4,FALSE)</f>
        <v>Gestore</v>
      </c>
      <c r="H2" s="35" t="s">
        <v>438</v>
      </c>
      <c r="I2" s="35" t="s">
        <v>55</v>
      </c>
      <c r="J2" s="33"/>
      <c r="K2" s="61" t="s">
        <v>114</v>
      </c>
    </row>
    <row r="3" spans="1:67" x14ac:dyDescent="0.2">
      <c r="A3" s="36" t="s">
        <v>40</v>
      </c>
      <c r="B3" s="36" t="s">
        <v>42</v>
      </c>
      <c r="C3" s="37">
        <v>43</v>
      </c>
      <c r="D3" s="37"/>
      <c r="E3" s="36" t="s">
        <v>237</v>
      </c>
      <c r="F3" s="36" t="str">
        <f>VLOOKUP($E3,Codifiche!$A$2:$D$96,3,FALSE)</f>
        <v>SAC - LOCALI TECNICI</v>
      </c>
      <c r="G3" s="36" t="str">
        <f>VLOOKUP($E3,Codifiche!$A$2:$D$96,4,FALSE)</f>
        <v>Gestore</v>
      </c>
      <c r="H3" s="38" t="s">
        <v>438</v>
      </c>
      <c r="I3" s="38" t="s">
        <v>439</v>
      </c>
      <c r="J3" s="36"/>
      <c r="K3" s="62" t="s">
        <v>114</v>
      </c>
    </row>
    <row r="4" spans="1:67" x14ac:dyDescent="0.2">
      <c r="A4" s="36" t="s">
        <v>40</v>
      </c>
      <c r="B4" s="36" t="s">
        <v>43</v>
      </c>
      <c r="C4" s="37">
        <v>51</v>
      </c>
      <c r="D4" s="37"/>
      <c r="E4" s="36" t="s">
        <v>237</v>
      </c>
      <c r="F4" s="36" t="str">
        <f>VLOOKUP($E4,Codifiche!$A$2:$D$96,3,FALSE)</f>
        <v>SAC - LOCALI TECNICI</v>
      </c>
      <c r="G4" s="36" t="str">
        <f>VLOOKUP($E4,Codifiche!$A$2:$D$96,4,FALSE)</f>
        <v>Gestore</v>
      </c>
      <c r="H4" s="38" t="s">
        <v>438</v>
      </c>
      <c r="I4" s="38" t="s">
        <v>44</v>
      </c>
      <c r="J4" s="36"/>
      <c r="K4" s="62" t="s">
        <v>114</v>
      </c>
    </row>
    <row r="5" spans="1:67" x14ac:dyDescent="0.2">
      <c r="A5" s="36" t="s">
        <v>40</v>
      </c>
      <c r="B5" s="36" t="s">
        <v>45</v>
      </c>
      <c r="C5" s="37">
        <v>51</v>
      </c>
      <c r="D5" s="37"/>
      <c r="E5" s="36" t="s">
        <v>240</v>
      </c>
      <c r="F5" s="36" t="str">
        <f>VLOOKUP($E5,Codifiche!$A$2:$D$96,3,FALSE)</f>
        <v>SAC - LOCALI A DISPOSIZIONE</v>
      </c>
      <c r="G5" s="36" t="str">
        <f>VLOOKUP($E5,Codifiche!$A$2:$D$96,4,FALSE)</f>
        <v>Gestore</v>
      </c>
      <c r="H5" s="38" t="s">
        <v>399</v>
      </c>
      <c r="I5" s="38" t="s">
        <v>285</v>
      </c>
      <c r="J5" s="36"/>
      <c r="K5" s="62" t="s">
        <v>123</v>
      </c>
    </row>
    <row r="6" spans="1:67" x14ac:dyDescent="0.2">
      <c r="A6" s="36" t="s">
        <v>40</v>
      </c>
      <c r="B6" s="36" t="s">
        <v>46</v>
      </c>
      <c r="C6" s="37">
        <v>206</v>
      </c>
      <c r="D6" s="37"/>
      <c r="E6" s="36" t="s">
        <v>237</v>
      </c>
      <c r="F6" s="36" t="str">
        <f>VLOOKUP($E6,Codifiche!$A$2:$D$96,3,FALSE)</f>
        <v>SAC - LOCALI TECNICI</v>
      </c>
      <c r="G6" s="36" t="str">
        <f>VLOOKUP($E6,Codifiche!$A$2:$D$96,4,FALSE)</f>
        <v>Gestore</v>
      </c>
      <c r="H6" s="38" t="s">
        <v>438</v>
      </c>
      <c r="I6" s="38" t="s">
        <v>47</v>
      </c>
      <c r="J6" s="36"/>
      <c r="K6" s="62" t="s">
        <v>114</v>
      </c>
    </row>
    <row r="7" spans="1:67" x14ac:dyDescent="0.2">
      <c r="A7" s="36" t="s">
        <v>40</v>
      </c>
      <c r="B7" s="36" t="s">
        <v>48</v>
      </c>
      <c r="C7" s="37">
        <v>51</v>
      </c>
      <c r="D7" s="37"/>
      <c r="E7" s="36" t="s">
        <v>240</v>
      </c>
      <c r="F7" s="36" t="str">
        <f>VLOOKUP($E7,Codifiche!$A$2:$D$96,3,FALSE)</f>
        <v>SAC - LOCALI A DISPOSIZIONE</v>
      </c>
      <c r="G7" s="36" t="str">
        <f>VLOOKUP($E7,Codifiche!$A$2:$D$96,4,FALSE)</f>
        <v>Gestore</v>
      </c>
      <c r="H7" s="38" t="s">
        <v>399</v>
      </c>
      <c r="I7" s="38" t="s">
        <v>285</v>
      </c>
      <c r="J7" s="36"/>
      <c r="K7" s="62" t="s">
        <v>123</v>
      </c>
    </row>
    <row r="8" spans="1:67" x14ac:dyDescent="0.2">
      <c r="A8" s="36" t="s">
        <v>40</v>
      </c>
      <c r="B8" s="36" t="s">
        <v>49</v>
      </c>
      <c r="C8" s="37">
        <v>113</v>
      </c>
      <c r="D8" s="37"/>
      <c r="E8" s="36" t="s">
        <v>240</v>
      </c>
      <c r="F8" s="36" t="str">
        <f>VLOOKUP($E8,Codifiche!$A$2:$D$96,3,FALSE)</f>
        <v>SAC - LOCALI A DISPOSIZIONE</v>
      </c>
      <c r="G8" s="36" t="str">
        <f>VLOOKUP($E8,Codifiche!$A$2:$D$96,4,FALSE)</f>
        <v>Gestore</v>
      </c>
      <c r="H8" s="38" t="s">
        <v>399</v>
      </c>
      <c r="I8" s="38" t="s">
        <v>285</v>
      </c>
      <c r="J8" s="36"/>
      <c r="K8" s="62" t="s">
        <v>123</v>
      </c>
    </row>
    <row r="9" spans="1:67" x14ac:dyDescent="0.2">
      <c r="A9" s="36" t="s">
        <v>40</v>
      </c>
      <c r="B9" s="36" t="s">
        <v>50</v>
      </c>
      <c r="C9" s="37">
        <v>119</v>
      </c>
      <c r="D9" s="37"/>
      <c r="E9" s="36" t="s">
        <v>240</v>
      </c>
      <c r="F9" s="36" t="str">
        <f>VLOOKUP($E9,Codifiche!$A$2:$D$96,3,FALSE)</f>
        <v>SAC - LOCALI A DISPOSIZIONE</v>
      </c>
      <c r="G9" s="36" t="str">
        <f>VLOOKUP($E9,Codifiche!$A$2:$D$96,4,FALSE)</f>
        <v>Gestore</v>
      </c>
      <c r="H9" s="38" t="s">
        <v>399</v>
      </c>
      <c r="I9" s="38" t="s">
        <v>285</v>
      </c>
      <c r="J9" s="36"/>
      <c r="K9" s="62" t="s">
        <v>123</v>
      </c>
    </row>
    <row r="10" spans="1:67" x14ac:dyDescent="0.2">
      <c r="A10" s="36" t="s">
        <v>40</v>
      </c>
      <c r="B10" s="36" t="s">
        <v>51</v>
      </c>
      <c r="C10" s="37">
        <v>13</v>
      </c>
      <c r="D10" s="37"/>
      <c r="E10" s="36" t="s">
        <v>237</v>
      </c>
      <c r="F10" s="36" t="str">
        <f>VLOOKUP($E10,Codifiche!$A$2:$D$96,3,FALSE)</f>
        <v>SAC - LOCALI TECNICI</v>
      </c>
      <c r="G10" s="36" t="str">
        <f>VLOOKUP($E10,Codifiche!$A$2:$D$96,4,FALSE)</f>
        <v>Gestore</v>
      </c>
      <c r="H10" s="38" t="s">
        <v>438</v>
      </c>
      <c r="I10" s="38" t="s">
        <v>55</v>
      </c>
      <c r="J10" s="36"/>
      <c r="K10" s="62" t="s">
        <v>114</v>
      </c>
    </row>
    <row r="11" spans="1:67" x14ac:dyDescent="0.2">
      <c r="A11" s="36" t="s">
        <v>40</v>
      </c>
      <c r="B11" s="36" t="s">
        <v>52</v>
      </c>
      <c r="C11" s="37">
        <v>96</v>
      </c>
      <c r="D11" s="37"/>
      <c r="E11" s="36" t="s">
        <v>562</v>
      </c>
      <c r="F11" s="36" t="str">
        <f>VLOOKUP($E11,Codifiche!$A$2:$D$96,3,FALSE)</f>
        <v>CCM service</v>
      </c>
      <c r="G11" s="36" t="str">
        <f>VLOOKUP($E11,Codifiche!$A$2:$D$96,4,FALSE)</f>
        <v>Subconcessioni</v>
      </c>
      <c r="H11" s="38" t="s">
        <v>399</v>
      </c>
      <c r="I11" s="38" t="s">
        <v>287</v>
      </c>
      <c r="J11" s="36"/>
      <c r="K11" s="62" t="s">
        <v>123</v>
      </c>
    </row>
    <row r="12" spans="1:67" ht="11.25" customHeight="1" x14ac:dyDescent="0.2">
      <c r="A12" s="36" t="s">
        <v>40</v>
      </c>
      <c r="B12" s="36" t="s">
        <v>182</v>
      </c>
      <c r="C12" s="37">
        <v>12</v>
      </c>
      <c r="D12" s="37"/>
      <c r="E12" s="36" t="s">
        <v>238</v>
      </c>
      <c r="F12" s="36" t="str">
        <f>VLOOKUP($E12,Codifiche!$A$2:$D$96,3,FALSE)</f>
        <v>SAC - SERVIZI IGIENICI</v>
      </c>
      <c r="G12" s="36" t="str">
        <f>VLOOKUP($E12,Codifiche!$A$2:$D$96,4,FALSE)</f>
        <v>Gestore</v>
      </c>
      <c r="H12" s="38" t="s">
        <v>283</v>
      </c>
      <c r="I12" s="38" t="s">
        <v>441</v>
      </c>
      <c r="J12" s="36"/>
      <c r="K12" s="62" t="s">
        <v>115</v>
      </c>
    </row>
    <row r="13" spans="1:67" s="102" customFormat="1" x14ac:dyDescent="0.2">
      <c r="A13" s="99" t="s">
        <v>40</v>
      </c>
      <c r="B13" s="99" t="s">
        <v>152</v>
      </c>
      <c r="C13" s="100">
        <v>31</v>
      </c>
      <c r="D13" s="100"/>
      <c r="E13" s="99" t="s">
        <v>262</v>
      </c>
      <c r="F13" s="99" t="str">
        <f>VLOOKUP($E13,Codifiche!$A$2:$D$96,3,FALSE)</f>
        <v>LE ANTICHE DELIZIE</v>
      </c>
      <c r="G13" s="99" t="str">
        <f>VLOOKUP($E13,Codifiche!$A$2:$D$96,4,FALSE)</f>
        <v>Subconcessioni</v>
      </c>
      <c r="H13" s="101" t="s">
        <v>399</v>
      </c>
      <c r="I13" s="101" t="s">
        <v>399</v>
      </c>
      <c r="J13" s="99"/>
      <c r="K13" s="62" t="s">
        <v>165</v>
      </c>
    </row>
    <row r="14" spans="1:67" x14ac:dyDescent="0.2">
      <c r="A14" s="36" t="s">
        <v>40</v>
      </c>
      <c r="B14" s="36" t="s">
        <v>153</v>
      </c>
      <c r="C14" s="37">
        <v>37</v>
      </c>
      <c r="D14" s="37"/>
      <c r="E14" s="36" t="s">
        <v>262</v>
      </c>
      <c r="F14" s="36" t="str">
        <f>VLOOKUP($E14,Codifiche!$A$2:$D$96,3,FALSE)</f>
        <v>LE ANTICHE DELIZIE</v>
      </c>
      <c r="G14" s="36" t="str">
        <f>VLOOKUP($E14,Codifiche!$A$2:$D$96,4,FALSE)</f>
        <v>Subconcessioni</v>
      </c>
      <c r="H14" s="38" t="s">
        <v>399</v>
      </c>
      <c r="I14" s="38" t="s">
        <v>768</v>
      </c>
      <c r="J14" s="36"/>
      <c r="K14" s="62" t="s">
        <v>154</v>
      </c>
    </row>
    <row r="15" spans="1:67" x14ac:dyDescent="0.2">
      <c r="A15" s="36" t="s">
        <v>40</v>
      </c>
      <c r="B15" s="36" t="s">
        <v>188</v>
      </c>
      <c r="C15" s="37">
        <v>17</v>
      </c>
      <c r="D15" s="37"/>
      <c r="E15" s="36" t="s">
        <v>240</v>
      </c>
      <c r="F15" s="36" t="str">
        <f>VLOOKUP($E15,Codifiche!$A$2:$D$96,3,FALSE)</f>
        <v>SAC - LOCALI A DISPOSIZIONE</v>
      </c>
      <c r="G15" s="36" t="str">
        <f>VLOOKUP($E15,Codifiche!$A$2:$D$96,4,FALSE)</f>
        <v>Gestore</v>
      </c>
      <c r="H15" s="38" t="s">
        <v>399</v>
      </c>
      <c r="I15" s="38" t="s">
        <v>285</v>
      </c>
      <c r="J15" s="36"/>
      <c r="K15" s="62" t="s">
        <v>106</v>
      </c>
    </row>
    <row r="16" spans="1:67" s="67" customFormat="1" x14ac:dyDescent="0.2">
      <c r="A16" s="36" t="s">
        <v>40</v>
      </c>
      <c r="B16" s="36" t="s">
        <v>189</v>
      </c>
      <c r="C16" s="36">
        <v>12</v>
      </c>
      <c r="D16" s="36"/>
      <c r="E16" s="36" t="s">
        <v>233</v>
      </c>
      <c r="F16" s="36" t="str">
        <f>VLOOKUP($E16,Codifiche!$A$2:$D$96,3,FALSE)</f>
        <v>AVIATION SERVICES</v>
      </c>
      <c r="G16" s="36" t="str">
        <f>VLOOKUP($E16,Codifiche!$A$2:$D$96,4,FALSE)</f>
        <v>Operatori Aeroportuali</v>
      </c>
      <c r="H16" s="36" t="s">
        <v>399</v>
      </c>
      <c r="I16" s="36" t="s">
        <v>399</v>
      </c>
      <c r="J16" s="36"/>
      <c r="K16" s="62" t="s">
        <v>109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</row>
    <row r="17" spans="1:11" s="98" customFormat="1" x14ac:dyDescent="0.2">
      <c r="A17" s="89" t="s">
        <v>40</v>
      </c>
      <c r="B17" s="89" t="s">
        <v>190</v>
      </c>
      <c r="C17" s="89">
        <v>11</v>
      </c>
      <c r="D17" s="89"/>
      <c r="E17" s="89" t="s">
        <v>269</v>
      </c>
      <c r="F17" s="89" t="str">
        <f>VLOOKUP($E17,Codifiche!$A$2:$D$96,3,FALSE)</f>
        <v>CAPRI (GUTTERIDGE)</v>
      </c>
      <c r="G17" s="89" t="str">
        <f>VLOOKUP($E17,Codifiche!$A$2:$D$96,4,FALSE)</f>
        <v>Subconcessioni</v>
      </c>
      <c r="H17" s="89" t="s">
        <v>399</v>
      </c>
      <c r="I17" s="89" t="s">
        <v>854</v>
      </c>
      <c r="J17" s="89"/>
      <c r="K17" s="62" t="s">
        <v>162</v>
      </c>
    </row>
    <row r="18" spans="1:11" x14ac:dyDescent="0.2">
      <c r="A18" s="36" t="s">
        <v>40</v>
      </c>
      <c r="B18" s="36" t="s">
        <v>191</v>
      </c>
      <c r="C18" s="36">
        <v>15</v>
      </c>
      <c r="D18" s="36"/>
      <c r="E18" s="36" t="s">
        <v>255</v>
      </c>
      <c r="F18" s="36" t="str">
        <f>VLOOKUP($E18,Codifiche!$A$2:$D$96,3,FALSE)</f>
        <v>CAMOMILLA</v>
      </c>
      <c r="G18" s="36" t="str">
        <f>VLOOKUP($E18,Codifiche!$A$2:$D$96,4,FALSE)</f>
        <v>Subconcessioni</v>
      </c>
      <c r="H18" s="36" t="s">
        <v>399</v>
      </c>
      <c r="I18" s="36" t="s">
        <v>290</v>
      </c>
      <c r="J18" s="36"/>
      <c r="K18" s="62" t="s">
        <v>123</v>
      </c>
    </row>
    <row r="19" spans="1:11" s="98" customFormat="1" x14ac:dyDescent="0.2">
      <c r="A19" s="89" t="s">
        <v>40</v>
      </c>
      <c r="B19" s="89" t="s">
        <v>194</v>
      </c>
      <c r="C19" s="89">
        <v>15</v>
      </c>
      <c r="D19" s="89"/>
      <c r="E19" s="89" t="s">
        <v>880</v>
      </c>
      <c r="F19" s="89" t="str">
        <f>VLOOKUP($E19,Codifiche!$A$2:$D$96,3,FALSE)</f>
        <v>Chef Express</v>
      </c>
      <c r="G19" s="89" t="str">
        <f>VLOOKUP($E19,Codifiche!$A$2:$D$96,4,FALSE)</f>
        <v>Subconcessioni</v>
      </c>
      <c r="H19" s="89" t="s">
        <v>399</v>
      </c>
      <c r="I19" s="89" t="s">
        <v>854</v>
      </c>
      <c r="J19" s="89"/>
      <c r="K19" s="62" t="s">
        <v>123</v>
      </c>
    </row>
    <row r="20" spans="1:11" s="102" customFormat="1" x14ac:dyDescent="0.2">
      <c r="A20" s="99" t="s">
        <v>40</v>
      </c>
      <c r="B20" s="99" t="s">
        <v>53</v>
      </c>
      <c r="C20" s="100">
        <v>55</v>
      </c>
      <c r="D20" s="100"/>
      <c r="E20" s="99" t="s">
        <v>268</v>
      </c>
      <c r="F20" s="99" t="str">
        <f>VLOOKUP($E20,Codifiche!$A$2:$D$96,3,FALSE)</f>
        <v>LAGARDERE</v>
      </c>
      <c r="G20" s="99" t="str">
        <f>VLOOKUP($E20,Codifiche!$A$2:$D$96,4,FALSE)</f>
        <v>Subconcessioni</v>
      </c>
      <c r="H20" s="101" t="s">
        <v>399</v>
      </c>
      <c r="I20" s="101" t="s">
        <v>399</v>
      </c>
      <c r="J20" s="99"/>
      <c r="K20" s="62" t="s">
        <v>156</v>
      </c>
    </row>
    <row r="21" spans="1:11" x14ac:dyDescent="0.2">
      <c r="A21" s="36" t="s">
        <v>40</v>
      </c>
      <c r="B21" s="36" t="s">
        <v>54</v>
      </c>
      <c r="C21" s="37">
        <v>10</v>
      </c>
      <c r="D21" s="37"/>
      <c r="E21" s="36" t="s">
        <v>237</v>
      </c>
      <c r="F21" s="36" t="str">
        <f>VLOOKUP($E21,Codifiche!$A$2:$D$96,3,FALSE)</f>
        <v>SAC - LOCALI TECNICI</v>
      </c>
      <c r="G21" s="36" t="str">
        <f>VLOOKUP($E21,Codifiche!$A$2:$D$96,4,FALSE)</f>
        <v>Gestore</v>
      </c>
      <c r="H21" s="38" t="s">
        <v>438</v>
      </c>
      <c r="I21" s="38" t="s">
        <v>55</v>
      </c>
      <c r="J21" s="36"/>
      <c r="K21" s="62" t="s">
        <v>114</v>
      </c>
    </row>
    <row r="22" spans="1:11" x14ac:dyDescent="0.2">
      <c r="A22" s="36" t="s">
        <v>40</v>
      </c>
      <c r="B22" s="36" t="s">
        <v>478</v>
      </c>
      <c r="C22" s="37">
        <v>21</v>
      </c>
      <c r="D22" s="37"/>
      <c r="E22" s="36" t="s">
        <v>237</v>
      </c>
      <c r="F22" s="36" t="str">
        <f>VLOOKUP($E22,Codifiche!$A$2:$D$96,3,FALSE)</f>
        <v>SAC - LOCALI TECNICI</v>
      </c>
      <c r="G22" s="36" t="str">
        <f>VLOOKUP($E22,Codifiche!$A$2:$D$96,4,FALSE)</f>
        <v>Gestore</v>
      </c>
      <c r="H22" s="38" t="s">
        <v>438</v>
      </c>
      <c r="I22" s="38" t="s">
        <v>479</v>
      </c>
      <c r="J22" s="36"/>
      <c r="K22" s="62" t="s">
        <v>114</v>
      </c>
    </row>
    <row r="23" spans="1:11" x14ac:dyDescent="0.2">
      <c r="A23" s="36" t="s">
        <v>40</v>
      </c>
      <c r="B23" s="36" t="s">
        <v>56</v>
      </c>
      <c r="C23" s="37">
        <v>127</v>
      </c>
      <c r="D23" s="37"/>
      <c r="E23" s="36" t="s">
        <v>237</v>
      </c>
      <c r="F23" s="36" t="str">
        <f>VLOOKUP($E23,Codifiche!$A$2:$D$96,3,FALSE)</f>
        <v>SAC - LOCALI TECNICI</v>
      </c>
      <c r="G23" s="36" t="str">
        <f>VLOOKUP($E23,Codifiche!$A$2:$D$96,4,FALSE)</f>
        <v>Gestore</v>
      </c>
      <c r="H23" s="38" t="s">
        <v>438</v>
      </c>
      <c r="I23" s="38" t="s">
        <v>57</v>
      </c>
      <c r="J23" s="36"/>
      <c r="K23" s="62" t="s">
        <v>114</v>
      </c>
    </row>
    <row r="24" spans="1:11" x14ac:dyDescent="0.2">
      <c r="A24" s="36" t="s">
        <v>40</v>
      </c>
      <c r="B24" s="36" t="s">
        <v>58</v>
      </c>
      <c r="C24" s="37">
        <v>40</v>
      </c>
      <c r="D24" s="37"/>
      <c r="E24" s="36" t="s">
        <v>237</v>
      </c>
      <c r="F24" s="36" t="str">
        <f>VLOOKUP($E24,Codifiche!$A$2:$D$96,3,FALSE)</f>
        <v>SAC - LOCALI TECNICI</v>
      </c>
      <c r="G24" s="36" t="str">
        <f>VLOOKUP($E24,Codifiche!$A$2:$D$96,4,FALSE)</f>
        <v>Gestore</v>
      </c>
      <c r="H24" s="38" t="s">
        <v>438</v>
      </c>
      <c r="I24" s="38" t="s">
        <v>59</v>
      </c>
      <c r="J24" s="36"/>
      <c r="K24" s="62" t="s">
        <v>114</v>
      </c>
    </row>
    <row r="25" spans="1:11" x14ac:dyDescent="0.2">
      <c r="A25" s="36" t="s">
        <v>40</v>
      </c>
      <c r="B25" s="36" t="s">
        <v>60</v>
      </c>
      <c r="C25" s="37">
        <v>22</v>
      </c>
      <c r="D25" s="37"/>
      <c r="E25" s="36" t="s">
        <v>240</v>
      </c>
      <c r="F25" s="36" t="str">
        <f>VLOOKUP($E25,Codifiche!$A$2:$D$96,3,FALSE)</f>
        <v>SAC - LOCALI A DISPOSIZIONE</v>
      </c>
      <c r="G25" s="36" t="str">
        <f>VLOOKUP($E25,Codifiche!$A$2:$D$96,4,FALSE)</f>
        <v>Gestore</v>
      </c>
      <c r="H25" s="38" t="s">
        <v>399</v>
      </c>
      <c r="I25" s="38" t="s">
        <v>285</v>
      </c>
      <c r="J25" s="36"/>
      <c r="K25" s="62" t="s">
        <v>123</v>
      </c>
    </row>
    <row r="26" spans="1:11" x14ac:dyDescent="0.2">
      <c r="A26" s="36" t="s">
        <v>40</v>
      </c>
      <c r="B26" s="36" t="s">
        <v>61</v>
      </c>
      <c r="C26" s="37">
        <v>111</v>
      </c>
      <c r="D26" s="37"/>
      <c r="E26" s="36" t="s">
        <v>237</v>
      </c>
      <c r="F26" s="36" t="str">
        <f>VLOOKUP($E26,Codifiche!$A$2:$D$96,3,FALSE)</f>
        <v>SAC - LOCALI TECNICI</v>
      </c>
      <c r="G26" s="36" t="str">
        <f>VLOOKUP($E26,Codifiche!$A$2:$D$96,4,FALSE)</f>
        <v>Gestore</v>
      </c>
      <c r="H26" s="38" t="s">
        <v>438</v>
      </c>
      <c r="I26" s="38" t="s">
        <v>62</v>
      </c>
      <c r="J26" s="36"/>
      <c r="K26" s="62" t="s">
        <v>114</v>
      </c>
    </row>
    <row r="27" spans="1:11" x14ac:dyDescent="0.2">
      <c r="A27" s="36" t="s">
        <v>40</v>
      </c>
      <c r="B27" s="36" t="s">
        <v>63</v>
      </c>
      <c r="C27" s="37">
        <v>30</v>
      </c>
      <c r="D27" s="37"/>
      <c r="E27" s="36" t="s">
        <v>237</v>
      </c>
      <c r="F27" s="36" t="str">
        <f>VLOOKUP($E27,Codifiche!$A$2:$D$96,3,FALSE)</f>
        <v>SAC - LOCALI TECNICI</v>
      </c>
      <c r="G27" s="36" t="str">
        <f>VLOOKUP($E27,Codifiche!$A$2:$D$96,4,FALSE)</f>
        <v>Gestore</v>
      </c>
      <c r="H27" s="38" t="s">
        <v>438</v>
      </c>
      <c r="I27" s="38" t="s">
        <v>64</v>
      </c>
      <c r="J27" s="36"/>
      <c r="K27" s="62" t="s">
        <v>114</v>
      </c>
    </row>
    <row r="28" spans="1:11" x14ac:dyDescent="0.2">
      <c r="A28" s="36" t="s">
        <v>40</v>
      </c>
      <c r="B28" s="36" t="s">
        <v>65</v>
      </c>
      <c r="C28" s="37">
        <v>36</v>
      </c>
      <c r="D28" s="37"/>
      <c r="E28" s="36" t="s">
        <v>237</v>
      </c>
      <c r="F28" s="36" t="str">
        <f>VLOOKUP($E28,Codifiche!$A$2:$D$96,3,FALSE)</f>
        <v>SAC - LOCALI TECNICI</v>
      </c>
      <c r="G28" s="36" t="str">
        <f>VLOOKUP($E28,Codifiche!$A$2:$D$96,4,FALSE)</f>
        <v>Gestore</v>
      </c>
      <c r="H28" s="38" t="s">
        <v>438</v>
      </c>
      <c r="I28" s="38" t="s">
        <v>66</v>
      </c>
      <c r="J28" s="36"/>
      <c r="K28" s="62" t="s">
        <v>114</v>
      </c>
    </row>
    <row r="29" spans="1:11" x14ac:dyDescent="0.2">
      <c r="A29" s="36" t="s">
        <v>40</v>
      </c>
      <c r="B29" s="36" t="s">
        <v>67</v>
      </c>
      <c r="C29" s="37">
        <v>242</v>
      </c>
      <c r="D29" s="37"/>
      <c r="E29" s="36" t="s">
        <v>237</v>
      </c>
      <c r="F29" s="36" t="str">
        <f>VLOOKUP($E29,Codifiche!$A$2:$D$96,3,FALSE)</f>
        <v>SAC - LOCALI TECNICI</v>
      </c>
      <c r="G29" s="36" t="str">
        <f>VLOOKUP($E29,Codifiche!$A$2:$D$96,4,FALSE)</f>
        <v>Gestore</v>
      </c>
      <c r="H29" s="38" t="s">
        <v>438</v>
      </c>
      <c r="I29" s="38" t="s">
        <v>68</v>
      </c>
      <c r="J29" s="36"/>
      <c r="K29" s="62" t="s">
        <v>114</v>
      </c>
    </row>
    <row r="30" spans="1:11" x14ac:dyDescent="0.2">
      <c r="A30" s="36" t="s">
        <v>40</v>
      </c>
      <c r="B30" s="36" t="s">
        <v>69</v>
      </c>
      <c r="C30" s="37">
        <v>248</v>
      </c>
      <c r="D30" s="37"/>
      <c r="E30" s="36" t="s">
        <v>237</v>
      </c>
      <c r="F30" s="36" t="str">
        <f>VLOOKUP($E30,Codifiche!$A$2:$D$96,3,FALSE)</f>
        <v>SAC - LOCALI TECNICI</v>
      </c>
      <c r="G30" s="36" t="str">
        <f>VLOOKUP($E30,Codifiche!$A$2:$D$96,4,FALSE)</f>
        <v>Gestore</v>
      </c>
      <c r="H30" s="38" t="s">
        <v>438</v>
      </c>
      <c r="I30" s="38" t="s">
        <v>70</v>
      </c>
      <c r="J30" s="36"/>
      <c r="K30" s="62" t="s">
        <v>114</v>
      </c>
    </row>
    <row r="31" spans="1:11" x14ac:dyDescent="0.2">
      <c r="A31" s="36" t="s">
        <v>40</v>
      </c>
      <c r="B31" s="36" t="s">
        <v>71</v>
      </c>
      <c r="C31" s="37">
        <v>124</v>
      </c>
      <c r="D31" s="37"/>
      <c r="E31" s="36" t="s">
        <v>237</v>
      </c>
      <c r="F31" s="36" t="str">
        <f>VLOOKUP($E31,Codifiche!$A$2:$D$96,3,FALSE)</f>
        <v>SAC - LOCALI TECNICI</v>
      </c>
      <c r="G31" s="36" t="str">
        <f>VLOOKUP($E31,Codifiche!$A$2:$D$96,4,FALSE)</f>
        <v>Gestore</v>
      </c>
      <c r="H31" s="38" t="s">
        <v>438</v>
      </c>
      <c r="I31" s="38" t="s">
        <v>72</v>
      </c>
      <c r="J31" s="36"/>
      <c r="K31" s="62" t="s">
        <v>114</v>
      </c>
    </row>
    <row r="32" spans="1:11" x14ac:dyDescent="0.2">
      <c r="A32" s="36" t="s">
        <v>40</v>
      </c>
      <c r="B32" s="36" t="s">
        <v>73</v>
      </c>
      <c r="C32" s="37">
        <v>52</v>
      </c>
      <c r="D32" s="37"/>
      <c r="E32" s="36" t="s">
        <v>237</v>
      </c>
      <c r="F32" s="36" t="str">
        <f>VLOOKUP($E32,Codifiche!$A$2:$D$96,3,FALSE)</f>
        <v>SAC - LOCALI TECNICI</v>
      </c>
      <c r="G32" s="36" t="str">
        <f>VLOOKUP($E32,Codifiche!$A$2:$D$96,4,FALSE)</f>
        <v>Gestore</v>
      </c>
      <c r="H32" s="38" t="s">
        <v>438</v>
      </c>
      <c r="I32" s="38" t="s">
        <v>74</v>
      </c>
      <c r="J32" s="36"/>
      <c r="K32" s="62" t="s">
        <v>114</v>
      </c>
    </row>
    <row r="33" spans="1:11" x14ac:dyDescent="0.2">
      <c r="A33" s="36" t="s">
        <v>40</v>
      </c>
      <c r="B33" s="36" t="s">
        <v>75</v>
      </c>
      <c r="C33" s="37">
        <v>61</v>
      </c>
      <c r="D33" s="37"/>
      <c r="E33" s="36" t="s">
        <v>237</v>
      </c>
      <c r="F33" s="36" t="str">
        <f>VLOOKUP($E33,Codifiche!$A$2:$D$96,3,FALSE)</f>
        <v>SAC - LOCALI TECNICI</v>
      </c>
      <c r="G33" s="36" t="str">
        <f>VLOOKUP($E33,Codifiche!$A$2:$D$96,4,FALSE)</f>
        <v>Gestore</v>
      </c>
      <c r="H33" s="38" t="s">
        <v>438</v>
      </c>
      <c r="I33" s="38" t="s">
        <v>480</v>
      </c>
      <c r="J33" s="36"/>
      <c r="K33" s="62" t="s">
        <v>114</v>
      </c>
    </row>
    <row r="34" spans="1:11" x14ac:dyDescent="0.2">
      <c r="A34" s="36" t="s">
        <v>40</v>
      </c>
      <c r="B34" s="36" t="s">
        <v>76</v>
      </c>
      <c r="C34" s="37">
        <v>56</v>
      </c>
      <c r="D34" s="37"/>
      <c r="E34" s="36" t="s">
        <v>237</v>
      </c>
      <c r="F34" s="36" t="str">
        <f>VLOOKUP($E34,Codifiche!$A$2:$D$96,3,FALSE)</f>
        <v>SAC - LOCALI TECNICI</v>
      </c>
      <c r="G34" s="36" t="str">
        <f>VLOOKUP($E34,Codifiche!$A$2:$D$96,4,FALSE)</f>
        <v>Gestore</v>
      </c>
      <c r="H34" s="38" t="s">
        <v>438</v>
      </c>
      <c r="I34" s="38" t="s">
        <v>77</v>
      </c>
      <c r="J34" s="36"/>
      <c r="K34" s="62" t="s">
        <v>114</v>
      </c>
    </row>
    <row r="35" spans="1:11" s="98" customFormat="1" x14ac:dyDescent="0.2">
      <c r="A35" s="89" t="s">
        <v>40</v>
      </c>
      <c r="B35" s="89" t="s">
        <v>78</v>
      </c>
      <c r="C35" s="90">
        <v>30</v>
      </c>
      <c r="D35" s="90"/>
      <c r="E35" s="89" t="s">
        <v>268</v>
      </c>
      <c r="F35" s="89" t="str">
        <f>VLOOKUP($E35,Codifiche!$A$2:$D$96,3,FALSE)</f>
        <v>LAGARDERE</v>
      </c>
      <c r="G35" s="89" t="str">
        <f>VLOOKUP($E35,Codifiche!$A$2:$D$96,4,FALSE)</f>
        <v>Subconcessioni</v>
      </c>
      <c r="H35" s="91" t="s">
        <v>399</v>
      </c>
      <c r="I35" s="91" t="s">
        <v>399</v>
      </c>
      <c r="J35" s="89"/>
      <c r="K35" s="62" t="s">
        <v>114</v>
      </c>
    </row>
    <row r="36" spans="1:11" s="98" customFormat="1" x14ac:dyDescent="0.2">
      <c r="A36" s="89" t="s">
        <v>40</v>
      </c>
      <c r="B36" s="89" t="s">
        <v>836</v>
      </c>
      <c r="C36" s="90">
        <v>15</v>
      </c>
      <c r="D36" s="90"/>
      <c r="E36" s="89" t="s">
        <v>268</v>
      </c>
      <c r="F36" s="89" t="str">
        <f>VLOOKUP($E36,Codifiche!$A$2:$D$96,3,FALSE)</f>
        <v>LAGARDERE</v>
      </c>
      <c r="G36" s="89" t="str">
        <f>VLOOKUP($E36,Codifiche!$A$2:$D$96,4,FALSE)</f>
        <v>Subconcessioni</v>
      </c>
      <c r="H36" s="91" t="s">
        <v>399</v>
      </c>
      <c r="I36" s="91"/>
      <c r="J36" s="89"/>
      <c r="K36" s="62"/>
    </row>
    <row r="37" spans="1:11" s="98" customFormat="1" x14ac:dyDescent="0.2">
      <c r="A37" s="89" t="s">
        <v>40</v>
      </c>
      <c r="B37" s="89" t="s">
        <v>835</v>
      </c>
      <c r="C37" s="90">
        <v>14</v>
      </c>
      <c r="D37" s="90"/>
      <c r="E37" s="89" t="s">
        <v>268</v>
      </c>
      <c r="F37" s="89" t="str">
        <f>VLOOKUP($E37,Codifiche!$A$2:$D$96,3,FALSE)</f>
        <v>LAGARDERE</v>
      </c>
      <c r="G37" s="89" t="str">
        <f>VLOOKUP($E37,Codifiche!$A$2:$D$96,4,FALSE)</f>
        <v>Subconcessioni</v>
      </c>
      <c r="H37" s="91" t="s">
        <v>399</v>
      </c>
      <c r="I37" s="91" t="s">
        <v>399</v>
      </c>
      <c r="J37" s="89"/>
      <c r="K37" s="62"/>
    </row>
    <row r="38" spans="1:11" x14ac:dyDescent="0.2">
      <c r="A38" s="36" t="s">
        <v>40</v>
      </c>
      <c r="B38" s="36" t="s">
        <v>79</v>
      </c>
      <c r="C38" s="37">
        <v>26</v>
      </c>
      <c r="D38" s="37"/>
      <c r="E38" s="36" t="s">
        <v>240</v>
      </c>
      <c r="F38" s="36" t="str">
        <f>VLOOKUP($E38,Codifiche!$A$2:$D$96,3,FALSE)</f>
        <v>SAC - LOCALI A DISPOSIZIONE</v>
      </c>
      <c r="G38" s="36" t="str">
        <f>VLOOKUP($E38,Codifiche!$A$2:$D$96,4,FALSE)</f>
        <v>Gestore</v>
      </c>
      <c r="H38" s="38" t="s">
        <v>399</v>
      </c>
      <c r="I38" s="38" t="s">
        <v>285</v>
      </c>
      <c r="J38" s="36"/>
      <c r="K38" s="62" t="s">
        <v>114</v>
      </c>
    </row>
    <row r="39" spans="1:11" x14ac:dyDescent="0.2">
      <c r="A39" s="36" t="s">
        <v>40</v>
      </c>
      <c r="B39" s="36" t="s">
        <v>80</v>
      </c>
      <c r="C39" s="37">
        <v>20</v>
      </c>
      <c r="D39" s="37"/>
      <c r="E39" s="36" t="s">
        <v>240</v>
      </c>
      <c r="F39" s="36" t="str">
        <f>VLOOKUP($E39,Codifiche!$A$2:$D$96,3,FALSE)</f>
        <v>SAC - LOCALI A DISPOSIZIONE</v>
      </c>
      <c r="G39" s="36" t="str">
        <f>VLOOKUP($E39,Codifiche!$A$2:$D$96,4,FALSE)</f>
        <v>Gestore</v>
      </c>
      <c r="H39" s="38" t="s">
        <v>399</v>
      </c>
      <c r="I39" s="38" t="s">
        <v>285</v>
      </c>
      <c r="J39" s="36"/>
      <c r="K39" s="62" t="s">
        <v>114</v>
      </c>
    </row>
    <row r="40" spans="1:11" x14ac:dyDescent="0.2">
      <c r="A40" s="36" t="s">
        <v>40</v>
      </c>
      <c r="B40" s="36" t="s">
        <v>81</v>
      </c>
      <c r="C40" s="37">
        <v>42</v>
      </c>
      <c r="D40" s="37"/>
      <c r="E40" s="36" t="s">
        <v>237</v>
      </c>
      <c r="F40" s="36" t="str">
        <f>VLOOKUP($E40,Codifiche!$A$2:$D$96,3,FALSE)</f>
        <v>SAC - LOCALI TECNICI</v>
      </c>
      <c r="G40" s="36" t="str">
        <f>VLOOKUP($E40,Codifiche!$A$2:$D$96,4,FALSE)</f>
        <v>Gestore</v>
      </c>
      <c r="H40" s="38" t="s">
        <v>438</v>
      </c>
      <c r="I40" s="38" t="s">
        <v>474</v>
      </c>
      <c r="J40" s="36"/>
      <c r="K40" s="62" t="s">
        <v>114</v>
      </c>
    </row>
    <row r="41" spans="1:11" s="98" customFormat="1" x14ac:dyDescent="0.2">
      <c r="A41" s="89" t="s">
        <v>40</v>
      </c>
      <c r="B41" s="89" t="s">
        <v>82</v>
      </c>
      <c r="C41" s="90">
        <v>36</v>
      </c>
      <c r="D41" s="90"/>
      <c r="E41" s="89" t="s">
        <v>880</v>
      </c>
      <c r="F41" s="89" t="str">
        <f>VLOOKUP($E41,Codifiche!$A$2:$D$96,3,FALSE)</f>
        <v>Chef Express</v>
      </c>
      <c r="G41" s="89" t="str">
        <f>VLOOKUP($E41,Codifiche!$A$2:$D$96,4,FALSE)</f>
        <v>Subconcessioni</v>
      </c>
      <c r="H41" s="91" t="s">
        <v>399</v>
      </c>
      <c r="I41" s="91" t="s">
        <v>399</v>
      </c>
      <c r="J41" s="89"/>
      <c r="K41" s="62" t="s">
        <v>114</v>
      </c>
    </row>
    <row r="42" spans="1:11" s="98" customFormat="1" x14ac:dyDescent="0.2">
      <c r="A42" s="89" t="s">
        <v>40</v>
      </c>
      <c r="B42" s="89" t="s">
        <v>83</v>
      </c>
      <c r="C42" s="90">
        <v>52</v>
      </c>
      <c r="D42" s="90"/>
      <c r="E42" s="89" t="s">
        <v>880</v>
      </c>
      <c r="F42" s="89" t="str">
        <f>VLOOKUP($E42,Codifiche!$A$2:$D$96,3,FALSE)</f>
        <v>Chef Express</v>
      </c>
      <c r="G42" s="89" t="str">
        <f>VLOOKUP($E42,Codifiche!$A$2:$D$96,4,FALSE)</f>
        <v>Subconcessioni</v>
      </c>
      <c r="H42" s="91" t="s">
        <v>399</v>
      </c>
      <c r="I42" s="91" t="s">
        <v>399</v>
      </c>
      <c r="J42" s="89"/>
      <c r="K42" s="62" t="s">
        <v>114</v>
      </c>
    </row>
    <row r="43" spans="1:11" x14ac:dyDescent="0.2">
      <c r="A43" s="36" t="s">
        <v>40</v>
      </c>
      <c r="B43" s="36" t="s">
        <v>834</v>
      </c>
      <c r="C43" s="37">
        <v>0</v>
      </c>
      <c r="D43" s="37"/>
      <c r="E43" s="36"/>
      <c r="F43" s="36" t="s">
        <v>837</v>
      </c>
      <c r="G43" s="36"/>
      <c r="H43" s="38"/>
      <c r="I43" s="38"/>
      <c r="J43" s="36"/>
      <c r="K43" s="62"/>
    </row>
    <row r="44" spans="1:11" x14ac:dyDescent="0.2">
      <c r="A44" s="36" t="s">
        <v>40</v>
      </c>
      <c r="B44" s="36" t="s">
        <v>84</v>
      </c>
      <c r="C44" s="37">
        <v>29</v>
      </c>
      <c r="D44" s="37"/>
      <c r="E44" s="36" t="s">
        <v>235</v>
      </c>
      <c r="F44" s="36" t="str">
        <f>VLOOKUP($E44,Codifiche!$A$2:$D$96,3,FALSE)</f>
        <v>SAC S.p.A.</v>
      </c>
      <c r="G44" s="36" t="str">
        <f>VLOOKUP($E44,Codifiche!$A$2:$D$96,4,FALSE)</f>
        <v>Gestore</v>
      </c>
      <c r="H44" s="38" t="s">
        <v>399</v>
      </c>
      <c r="I44" s="38" t="s">
        <v>883</v>
      </c>
      <c r="J44" s="36"/>
      <c r="K44" s="62" t="s">
        <v>107</v>
      </c>
    </row>
    <row r="45" spans="1:11" x14ac:dyDescent="0.2">
      <c r="A45" s="36" t="s">
        <v>40</v>
      </c>
      <c r="B45" s="36" t="s">
        <v>85</v>
      </c>
      <c r="C45" s="37">
        <v>3081</v>
      </c>
      <c r="D45" s="37"/>
      <c r="E45" s="36" t="s">
        <v>237</v>
      </c>
      <c r="F45" s="36" t="str">
        <f>VLOOKUP($E45,Codifiche!$A$2:$D$96,3,FALSE)</f>
        <v>SAC - LOCALI TECNICI</v>
      </c>
      <c r="G45" s="36" t="str">
        <f>VLOOKUP($E45,Codifiche!$A$2:$D$96,4,FALSE)</f>
        <v>Gestore</v>
      </c>
      <c r="H45" s="38" t="s">
        <v>438</v>
      </c>
      <c r="I45" s="38" t="s">
        <v>86</v>
      </c>
      <c r="J45" s="36"/>
      <c r="K45" s="62" t="s">
        <v>114</v>
      </c>
    </row>
    <row r="46" spans="1:11" x14ac:dyDescent="0.2">
      <c r="A46" s="36" t="s">
        <v>40</v>
      </c>
      <c r="B46" s="36" t="s">
        <v>87</v>
      </c>
      <c r="C46" s="37">
        <v>271</v>
      </c>
      <c r="D46" s="37"/>
      <c r="E46" s="36" t="s">
        <v>239</v>
      </c>
      <c r="F46" s="36" t="str">
        <f>VLOOKUP($E46,Codifiche!$A$2:$D$96,3,FALSE)</f>
        <v>SAC - SERVIZI GENERALI</v>
      </c>
      <c r="G46" s="36" t="str">
        <f>VLOOKUP($E46,Codifiche!$A$2:$D$96,4,FALSE)</f>
        <v>Gestore</v>
      </c>
      <c r="H46" s="38" t="s">
        <v>88</v>
      </c>
      <c r="I46" s="38" t="s">
        <v>492</v>
      </c>
      <c r="J46" s="36"/>
      <c r="K46" s="62" t="s">
        <v>116</v>
      </c>
    </row>
    <row r="47" spans="1:11" x14ac:dyDescent="0.2">
      <c r="A47" s="36" t="s">
        <v>40</v>
      </c>
      <c r="B47" s="36" t="s">
        <v>89</v>
      </c>
      <c r="C47" s="37">
        <v>552</v>
      </c>
      <c r="D47" s="37"/>
      <c r="E47" s="36" t="s">
        <v>239</v>
      </c>
      <c r="F47" s="36" t="str">
        <f>VLOOKUP($E47,Codifiche!$A$2:$D$96,3,FALSE)</f>
        <v>SAC - SERVIZI GENERALI</v>
      </c>
      <c r="G47" s="36" t="str">
        <f>VLOOKUP($E47,Codifiche!$A$2:$D$96,4,FALSE)</f>
        <v>Gestore</v>
      </c>
      <c r="H47" s="38" t="s">
        <v>88</v>
      </c>
      <c r="I47" s="38" t="s">
        <v>492</v>
      </c>
      <c r="J47" s="36"/>
      <c r="K47" s="62" t="s">
        <v>116</v>
      </c>
    </row>
    <row r="48" spans="1:11" x14ac:dyDescent="0.2">
      <c r="A48" s="36" t="s">
        <v>40</v>
      </c>
      <c r="B48" s="36" t="s">
        <v>90</v>
      </c>
      <c r="C48" s="37">
        <v>69</v>
      </c>
      <c r="D48" s="37"/>
      <c r="E48" s="36" t="s">
        <v>239</v>
      </c>
      <c r="F48" s="36" t="str">
        <f>VLOOKUP($E48,Codifiche!$A$2:$D$96,3,FALSE)</f>
        <v>SAC - SERVIZI GENERALI</v>
      </c>
      <c r="G48" s="36" t="str">
        <f>VLOOKUP($E48,Codifiche!$A$2:$D$96,4,FALSE)</f>
        <v>Gestore</v>
      </c>
      <c r="H48" s="38" t="s">
        <v>88</v>
      </c>
      <c r="I48" s="38" t="s">
        <v>492</v>
      </c>
      <c r="J48" s="36"/>
      <c r="K48" s="62" t="s">
        <v>116</v>
      </c>
    </row>
    <row r="49" spans="1:67" x14ac:dyDescent="0.2">
      <c r="A49" s="36" t="s">
        <v>40</v>
      </c>
      <c r="B49" s="36" t="s">
        <v>91</v>
      </c>
      <c r="C49" s="37">
        <v>70</v>
      </c>
      <c r="D49" s="37"/>
      <c r="E49" s="36" t="s">
        <v>239</v>
      </c>
      <c r="F49" s="36" t="str">
        <f>VLOOKUP($E49,Codifiche!$A$2:$D$96,3,FALSE)</f>
        <v>SAC - SERVIZI GENERALI</v>
      </c>
      <c r="G49" s="36" t="str">
        <f>VLOOKUP($E49,Codifiche!$A$2:$D$96,4,FALSE)</f>
        <v>Gestore</v>
      </c>
      <c r="H49" s="38" t="s">
        <v>88</v>
      </c>
      <c r="I49" s="38" t="s">
        <v>492</v>
      </c>
      <c r="J49" s="36"/>
      <c r="K49" s="62" t="s">
        <v>116</v>
      </c>
    </row>
    <row r="50" spans="1:67" x14ac:dyDescent="0.2">
      <c r="A50" s="36" t="s">
        <v>40</v>
      </c>
      <c r="B50" s="36" t="s">
        <v>92</v>
      </c>
      <c r="C50" s="37">
        <v>319</v>
      </c>
      <c r="D50" s="37"/>
      <c r="E50" s="36" t="s">
        <v>237</v>
      </c>
      <c r="F50" s="36" t="str">
        <f>VLOOKUP($E50,Codifiche!$A$2:$D$96,3,FALSE)</f>
        <v>SAC - LOCALI TECNICI</v>
      </c>
      <c r="G50" s="36" t="str">
        <f>VLOOKUP($E50,Codifiche!$A$2:$D$96,4,FALSE)</f>
        <v>Gestore</v>
      </c>
      <c r="H50" s="38" t="s">
        <v>438</v>
      </c>
      <c r="I50" s="38" t="s">
        <v>93</v>
      </c>
      <c r="J50" s="36"/>
      <c r="K50" s="62" t="s">
        <v>114</v>
      </c>
    </row>
    <row r="51" spans="1:67" x14ac:dyDescent="0.2">
      <c r="A51" s="36" t="s">
        <v>40</v>
      </c>
      <c r="B51" s="36" t="s">
        <v>94</v>
      </c>
      <c r="C51" s="37">
        <v>170</v>
      </c>
      <c r="D51" s="37"/>
      <c r="E51" s="36" t="s">
        <v>239</v>
      </c>
      <c r="F51" s="36" t="str">
        <f>VLOOKUP($E51,Codifiche!$A$2:$D$96,3,FALSE)</f>
        <v>SAC - SERVIZI GENERALI</v>
      </c>
      <c r="G51" s="36" t="str">
        <f>VLOOKUP($E51,Codifiche!$A$2:$D$96,4,FALSE)</f>
        <v>Gestore</v>
      </c>
      <c r="H51" s="38" t="s">
        <v>88</v>
      </c>
      <c r="I51" s="38" t="s">
        <v>492</v>
      </c>
      <c r="J51" s="36"/>
      <c r="K51" s="62" t="s">
        <v>116</v>
      </c>
    </row>
    <row r="52" spans="1:67" x14ac:dyDescent="0.2">
      <c r="A52" s="36" t="s">
        <v>40</v>
      </c>
      <c r="B52" s="36" t="s">
        <v>95</v>
      </c>
      <c r="C52" s="37">
        <v>142</v>
      </c>
      <c r="D52" s="37"/>
      <c r="E52" s="36" t="s">
        <v>239</v>
      </c>
      <c r="F52" s="36" t="str">
        <f>VLOOKUP($E52,Codifiche!$A$2:$D$96,3,FALSE)</f>
        <v>SAC - SERVIZI GENERALI</v>
      </c>
      <c r="G52" s="36" t="str">
        <f>VLOOKUP($E52,Codifiche!$A$2:$D$96,4,FALSE)</f>
        <v>Gestore</v>
      </c>
      <c r="H52" s="38" t="s">
        <v>88</v>
      </c>
      <c r="I52" s="38" t="s">
        <v>492</v>
      </c>
      <c r="J52" s="36"/>
      <c r="K52" s="62" t="s">
        <v>116</v>
      </c>
    </row>
    <row r="53" spans="1:67" x14ac:dyDescent="0.2">
      <c r="A53" s="36" t="s">
        <v>40</v>
      </c>
      <c r="B53" s="36" t="s">
        <v>96</v>
      </c>
      <c r="C53" s="37">
        <v>288</v>
      </c>
      <c r="D53" s="37"/>
      <c r="E53" s="36" t="s">
        <v>237</v>
      </c>
      <c r="F53" s="36" t="str">
        <f>VLOOKUP($E53,Codifiche!$A$2:$D$96,3,FALSE)</f>
        <v>SAC - LOCALI TECNICI</v>
      </c>
      <c r="G53" s="36" t="str">
        <f>VLOOKUP($E53,Codifiche!$A$2:$D$96,4,FALSE)</f>
        <v>Gestore</v>
      </c>
      <c r="H53" s="38" t="s">
        <v>438</v>
      </c>
      <c r="I53" s="38" t="s">
        <v>97</v>
      </c>
      <c r="J53" s="36"/>
      <c r="K53" s="62" t="s">
        <v>114</v>
      </c>
    </row>
    <row r="54" spans="1:67" x14ac:dyDescent="0.2">
      <c r="A54" s="36" t="s">
        <v>40</v>
      </c>
      <c r="B54" s="36" t="s">
        <v>98</v>
      </c>
      <c r="C54" s="37">
        <v>11</v>
      </c>
      <c r="D54" s="37"/>
      <c r="E54" s="36" t="s">
        <v>239</v>
      </c>
      <c r="F54" s="36" t="str">
        <f>VLOOKUP($E54,Codifiche!$A$2:$D$96,3,FALSE)</f>
        <v>SAC - SERVIZI GENERALI</v>
      </c>
      <c r="G54" s="36" t="str">
        <f>VLOOKUP($E54,Codifiche!$A$2:$D$96,4,FALSE)</f>
        <v>Gestore</v>
      </c>
      <c r="H54" s="38" t="s">
        <v>88</v>
      </c>
      <c r="I54" s="38" t="s">
        <v>492</v>
      </c>
      <c r="J54" s="36"/>
      <c r="K54" s="62" t="s">
        <v>114</v>
      </c>
    </row>
    <row r="55" spans="1:67" s="67" customFormat="1" x14ac:dyDescent="0.2">
      <c r="A55" s="36" t="s">
        <v>40</v>
      </c>
      <c r="B55" s="36" t="s">
        <v>99</v>
      </c>
      <c r="C55" s="37">
        <v>17</v>
      </c>
      <c r="D55" s="37"/>
      <c r="E55" s="36" t="s">
        <v>824</v>
      </c>
      <c r="F55" s="36" t="str">
        <f>VLOOKUP($E55,Codifiche!$A$2:$D$96,3,FALSE)</f>
        <v>AVIAPARTNER SICILY SRL</v>
      </c>
      <c r="G55" s="36" t="str">
        <f>VLOOKUP($E55,Codifiche!$A$2:$D$96,4,FALSE)</f>
        <v>Operatori Aeroportuali</v>
      </c>
      <c r="H55" s="38" t="s">
        <v>399</v>
      </c>
      <c r="I55" s="38" t="s">
        <v>399</v>
      </c>
      <c r="J55" s="36"/>
      <c r="K55" s="62" t="s">
        <v>155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</row>
    <row r="56" spans="1:67" x14ac:dyDescent="0.2">
      <c r="A56" s="36" t="s">
        <v>40</v>
      </c>
      <c r="B56" s="36" t="s">
        <v>100</v>
      </c>
      <c r="C56" s="37">
        <v>16</v>
      </c>
      <c r="D56" s="37"/>
      <c r="E56" s="36" t="s">
        <v>239</v>
      </c>
      <c r="F56" s="36" t="str">
        <f>VLOOKUP($E56,Codifiche!$A$2:$D$96,3,FALSE)</f>
        <v>SAC - SERVIZI GENERALI</v>
      </c>
      <c r="G56" s="36" t="str">
        <f>VLOOKUP($E56,Codifiche!$A$2:$D$96,4,FALSE)</f>
        <v>Gestore</v>
      </c>
      <c r="H56" s="38" t="s">
        <v>504</v>
      </c>
      <c r="I56" s="38" t="s">
        <v>321</v>
      </c>
      <c r="J56" s="36"/>
      <c r="K56" s="62" t="s">
        <v>116</v>
      </c>
    </row>
    <row r="57" spans="1:67" x14ac:dyDescent="0.2">
      <c r="A57" s="36" t="s">
        <v>40</v>
      </c>
      <c r="B57" s="36" t="s">
        <v>101</v>
      </c>
      <c r="C57" s="37">
        <v>103</v>
      </c>
      <c r="D57" s="37"/>
      <c r="E57" s="36" t="s">
        <v>239</v>
      </c>
      <c r="F57" s="36" t="str">
        <f>VLOOKUP($E57,Codifiche!$A$2:$D$96,3,FALSE)</f>
        <v>SAC - SERVIZI GENERALI</v>
      </c>
      <c r="G57" s="36" t="str">
        <f>VLOOKUP($E57,Codifiche!$A$2:$D$96,4,FALSE)</f>
        <v>Gestore</v>
      </c>
      <c r="H57" s="38" t="s">
        <v>88</v>
      </c>
      <c r="I57" s="38" t="s">
        <v>492</v>
      </c>
      <c r="J57" s="36"/>
      <c r="K57" s="62" t="s">
        <v>116</v>
      </c>
    </row>
    <row r="58" spans="1:67" x14ac:dyDescent="0.2">
      <c r="A58" s="36" t="s">
        <v>40</v>
      </c>
      <c r="B58" s="36" t="s">
        <v>102</v>
      </c>
      <c r="C58" s="37">
        <v>18</v>
      </c>
      <c r="D58" s="37"/>
      <c r="E58" s="36" t="s">
        <v>239</v>
      </c>
      <c r="F58" s="36" t="str">
        <f>VLOOKUP($E58,Codifiche!$A$2:$D$96,3,FALSE)</f>
        <v>SAC - SERVIZI GENERALI</v>
      </c>
      <c r="G58" s="36" t="str">
        <f>VLOOKUP($E58,Codifiche!$A$2:$D$96,4,FALSE)</f>
        <v>Gestore</v>
      </c>
      <c r="H58" s="38" t="s">
        <v>88</v>
      </c>
      <c r="I58" s="38" t="s">
        <v>492</v>
      </c>
      <c r="J58" s="36"/>
      <c r="K58" s="62" t="s">
        <v>116</v>
      </c>
    </row>
    <row r="59" spans="1:67" x14ac:dyDescent="0.2">
      <c r="A59" s="36" t="s">
        <v>40</v>
      </c>
      <c r="B59" s="36" t="s">
        <v>103</v>
      </c>
      <c r="C59" s="37">
        <v>131</v>
      </c>
      <c r="D59" s="37"/>
      <c r="E59" s="36" t="s">
        <v>239</v>
      </c>
      <c r="F59" s="36" t="str">
        <f>VLOOKUP($E59,Codifiche!$A$2:$D$96,3,FALSE)</f>
        <v>SAC - SERVIZI GENERALI</v>
      </c>
      <c r="G59" s="36" t="str">
        <f>VLOOKUP($E59,Codifiche!$A$2:$D$96,4,FALSE)</f>
        <v>Gestore</v>
      </c>
      <c r="H59" s="38" t="s">
        <v>88</v>
      </c>
      <c r="I59" s="38" t="s">
        <v>492</v>
      </c>
      <c r="J59" s="36"/>
      <c r="K59" s="62" t="s">
        <v>116</v>
      </c>
    </row>
    <row r="60" spans="1:67" ht="13.2" thickBot="1" x14ac:dyDescent="0.25">
      <c r="A60" s="39" t="s">
        <v>40</v>
      </c>
      <c r="B60" s="39" t="s">
        <v>150</v>
      </c>
      <c r="C60" s="40">
        <v>113</v>
      </c>
      <c r="D60" s="40"/>
      <c r="E60" s="39" t="s">
        <v>239</v>
      </c>
      <c r="F60" s="39" t="str">
        <f>VLOOKUP($E60,Codifiche!$A$2:$D$96,3,FALSE)</f>
        <v>SAC - SERVIZI GENERALI</v>
      </c>
      <c r="G60" s="39" t="str">
        <f>VLOOKUP($E60,Codifiche!$A$2:$D$96,4,FALSE)</f>
        <v>Gestore</v>
      </c>
      <c r="H60" s="41" t="s">
        <v>88</v>
      </c>
      <c r="I60" s="41" t="s">
        <v>492</v>
      </c>
      <c r="J60" s="39"/>
      <c r="K60" s="63" t="s">
        <v>116</v>
      </c>
    </row>
    <row r="61" spans="1:67" ht="13.2" thickTop="1" x14ac:dyDescent="0.2">
      <c r="A61" s="42" t="s">
        <v>0</v>
      </c>
      <c r="B61" s="42" t="s">
        <v>41</v>
      </c>
      <c r="C61" s="43">
        <v>26</v>
      </c>
      <c r="D61" s="43"/>
      <c r="E61" s="42" t="s">
        <v>240</v>
      </c>
      <c r="F61" s="42" t="str">
        <f>VLOOKUP($E61,Codifiche!$A$2:$D$96,3,FALSE)</f>
        <v>SAC - LOCALI A DISPOSIZIONE</v>
      </c>
      <c r="G61" s="42" t="str">
        <f>VLOOKUP($E61,Codifiche!$A$2:$D$96,4,FALSE)</f>
        <v>Gestore</v>
      </c>
      <c r="H61" s="44" t="s">
        <v>276</v>
      </c>
      <c r="I61" s="44" t="s">
        <v>276</v>
      </c>
      <c r="J61" s="42"/>
      <c r="K61" s="64" t="s">
        <v>129</v>
      </c>
    </row>
    <row r="62" spans="1:67" x14ac:dyDescent="0.2">
      <c r="A62" s="36" t="s">
        <v>0</v>
      </c>
      <c r="B62" s="36" t="s">
        <v>42</v>
      </c>
      <c r="C62" s="37">
        <v>13</v>
      </c>
      <c r="D62" s="37"/>
      <c r="E62" s="36" t="s">
        <v>240</v>
      </c>
      <c r="F62" s="36" t="str">
        <f>VLOOKUP($E62,Codifiche!$A$2:$D$96,3,FALSE)</f>
        <v>SAC - LOCALI A DISPOSIZIONE</v>
      </c>
      <c r="G62" s="36" t="str">
        <f>VLOOKUP($E62,Codifiche!$A$2:$D$96,4,FALSE)</f>
        <v>Gestore</v>
      </c>
      <c r="H62" s="38" t="s">
        <v>276</v>
      </c>
      <c r="I62" s="38" t="s">
        <v>276</v>
      </c>
      <c r="J62" s="36"/>
      <c r="K62" s="62" t="s">
        <v>128</v>
      </c>
    </row>
    <row r="63" spans="1:67" x14ac:dyDescent="0.2">
      <c r="A63" s="36" t="s">
        <v>0</v>
      </c>
      <c r="B63" s="36" t="s">
        <v>43</v>
      </c>
      <c r="C63" s="37">
        <v>28</v>
      </c>
      <c r="D63" s="37"/>
      <c r="E63" s="36" t="s">
        <v>235</v>
      </c>
      <c r="F63" s="36" t="str">
        <f>VLOOKUP($E63,Codifiche!$A$2:$D$96,3,FALSE)</f>
        <v>SAC S.p.A.</v>
      </c>
      <c r="G63" s="36" t="str">
        <f>VLOOKUP($E63,Codifiche!$A$2:$D$96,4,FALSE)</f>
        <v>Gestore</v>
      </c>
      <c r="H63" s="38" t="s">
        <v>276</v>
      </c>
      <c r="I63" s="38" t="s">
        <v>840</v>
      </c>
      <c r="J63" s="36"/>
      <c r="K63" s="62" t="s">
        <v>108</v>
      </c>
    </row>
    <row r="64" spans="1:67" x14ac:dyDescent="0.2">
      <c r="A64" s="36" t="s">
        <v>0</v>
      </c>
      <c r="B64" s="36" t="s">
        <v>46</v>
      </c>
      <c r="C64" s="37">
        <v>21</v>
      </c>
      <c r="D64" s="37"/>
      <c r="E64" s="36" t="s">
        <v>235</v>
      </c>
      <c r="F64" s="36" t="str">
        <f>VLOOKUP($E64,Codifiche!$A$2:$D$96,3,FALSE)</f>
        <v>SAC S.p.A.</v>
      </c>
      <c r="G64" s="36" t="str">
        <f>VLOOKUP($E64,Codifiche!$A$2:$D$96,4,FALSE)</f>
        <v>Gestore</v>
      </c>
      <c r="H64" s="38" t="s">
        <v>276</v>
      </c>
      <c r="I64" s="38" t="s">
        <v>276</v>
      </c>
      <c r="J64" s="36"/>
      <c r="K64" s="62" t="s">
        <v>112</v>
      </c>
    </row>
    <row r="65" spans="1:11" x14ac:dyDescent="0.2">
      <c r="A65" s="36" t="s">
        <v>0</v>
      </c>
      <c r="B65" s="36" t="s">
        <v>48</v>
      </c>
      <c r="C65" s="37">
        <v>31</v>
      </c>
      <c r="D65" s="37"/>
      <c r="E65" s="36" t="s">
        <v>240</v>
      </c>
      <c r="F65" s="36" t="str">
        <f>VLOOKUP($E65,Codifiche!$A$2:$D$96,3,FALSE)</f>
        <v>SAC - LOCALI A DISPOSIZIONE</v>
      </c>
      <c r="G65" s="36" t="str">
        <f>VLOOKUP($E65,Codifiche!$A$2:$D$96,4,FALSE)</f>
        <v>Gestore</v>
      </c>
      <c r="H65" s="38" t="s">
        <v>276</v>
      </c>
      <c r="I65" s="38" t="s">
        <v>294</v>
      </c>
      <c r="J65" s="36"/>
      <c r="K65" s="62" t="s">
        <v>122</v>
      </c>
    </row>
    <row r="66" spans="1:11" x14ac:dyDescent="0.2">
      <c r="A66" s="36" t="s">
        <v>0</v>
      </c>
      <c r="B66" s="36" t="s">
        <v>599</v>
      </c>
      <c r="C66" s="37">
        <v>10</v>
      </c>
      <c r="D66" s="37"/>
      <c r="E66" s="36" t="s">
        <v>235</v>
      </c>
      <c r="F66" s="36" t="s">
        <v>465</v>
      </c>
      <c r="G66" s="36"/>
      <c r="H66" s="38" t="s">
        <v>276</v>
      </c>
      <c r="I66" s="38" t="s">
        <v>841</v>
      </c>
      <c r="J66" s="36"/>
      <c r="K66" s="62"/>
    </row>
    <row r="67" spans="1:11" x14ac:dyDescent="0.2">
      <c r="A67" s="36" t="s">
        <v>0</v>
      </c>
      <c r="B67" s="36" t="s">
        <v>600</v>
      </c>
      <c r="C67" s="37">
        <v>3</v>
      </c>
      <c r="D67" s="37"/>
      <c r="E67" s="36" t="s">
        <v>239</v>
      </c>
      <c r="F67" s="36" t="str">
        <f>VLOOKUP($E67,Codifiche!$A$2:$D$96,3,FALSE)</f>
        <v>SAC - SERVIZI GENERALI</v>
      </c>
      <c r="G67" s="36"/>
      <c r="H67" s="38" t="s">
        <v>842</v>
      </c>
      <c r="I67" s="38"/>
      <c r="J67" s="36"/>
      <c r="K67" s="62"/>
    </row>
    <row r="68" spans="1:11" s="102" customFormat="1" x14ac:dyDescent="0.2">
      <c r="A68" s="99" t="s">
        <v>0</v>
      </c>
      <c r="B68" s="99" t="s">
        <v>49</v>
      </c>
      <c r="C68" s="100">
        <v>23</v>
      </c>
      <c r="D68" s="100"/>
      <c r="E68" s="99" t="s">
        <v>235</v>
      </c>
      <c r="F68" s="99" t="str">
        <f>VLOOKUP($E68,Codifiche!$A$2:$D$96,3,FALSE)</f>
        <v>SAC S.p.A.</v>
      </c>
      <c r="G68" s="99" t="str">
        <f>VLOOKUP($E68,Codifiche!$A$2:$D$96,4,FALSE)</f>
        <v>Gestore</v>
      </c>
      <c r="H68" s="101" t="s">
        <v>276</v>
      </c>
      <c r="I68" s="101" t="s">
        <v>276</v>
      </c>
      <c r="J68" s="99"/>
      <c r="K68" s="62" t="s">
        <v>122</v>
      </c>
    </row>
    <row r="69" spans="1:11" x14ac:dyDescent="0.2">
      <c r="A69" s="36" t="s">
        <v>0</v>
      </c>
      <c r="B69" s="36" t="s">
        <v>50</v>
      </c>
      <c r="C69" s="37">
        <v>21</v>
      </c>
      <c r="D69" s="37"/>
      <c r="E69" s="36" t="s">
        <v>237</v>
      </c>
      <c r="F69" s="36" t="str">
        <f>VLOOKUP($E69,Codifiche!$A$2:$D$96,3,FALSE)</f>
        <v>SAC - LOCALI TECNICI</v>
      </c>
      <c r="G69" s="36" t="str">
        <f>VLOOKUP($E69,Codifiche!$A$2:$D$96,4,FALSE)</f>
        <v>Gestore</v>
      </c>
      <c r="H69" s="38" t="s">
        <v>438</v>
      </c>
      <c r="I69" s="38" t="s">
        <v>70</v>
      </c>
      <c r="J69" s="36"/>
      <c r="K69" s="62" t="s">
        <v>114</v>
      </c>
    </row>
    <row r="70" spans="1:11" ht="12" customHeight="1" x14ac:dyDescent="0.2">
      <c r="A70" s="36" t="s">
        <v>0</v>
      </c>
      <c r="B70" s="36" t="s">
        <v>51</v>
      </c>
      <c r="C70" s="37">
        <v>13</v>
      </c>
      <c r="D70" s="37"/>
      <c r="E70" s="36" t="s">
        <v>237</v>
      </c>
      <c r="F70" s="36" t="str">
        <f>VLOOKUP($E70,Codifiche!$A$2:$D$96,3,FALSE)</f>
        <v>SAC - LOCALI TECNICI</v>
      </c>
      <c r="G70" s="36" t="str">
        <f>VLOOKUP($E70,Codifiche!$A$2:$D$96,4,FALSE)</f>
        <v>Gestore</v>
      </c>
      <c r="H70" s="38" t="s">
        <v>438</v>
      </c>
      <c r="I70" s="38" t="s">
        <v>55</v>
      </c>
      <c r="J70" s="36"/>
      <c r="K70" s="62" t="s">
        <v>106</v>
      </c>
    </row>
    <row r="71" spans="1:11" ht="12.75" customHeight="1" x14ac:dyDescent="0.2">
      <c r="A71" s="36" t="s">
        <v>0</v>
      </c>
      <c r="B71" s="36" t="s">
        <v>52</v>
      </c>
      <c r="C71" s="37">
        <v>16</v>
      </c>
      <c r="D71" s="37"/>
      <c r="E71" s="36" t="s">
        <v>562</v>
      </c>
      <c r="F71" s="36" t="str">
        <f>VLOOKUP($E71,Codifiche!$A$2:$D$96,3,FALSE)</f>
        <v>CCM service</v>
      </c>
      <c r="G71" s="36" t="str">
        <f>VLOOKUP($E71,Codifiche!$A$2:$D$96,4,FALSE)</f>
        <v>Subconcessioni</v>
      </c>
      <c r="H71" s="38"/>
      <c r="I71" s="38"/>
      <c r="J71" s="36"/>
      <c r="K71" s="62" t="s">
        <v>106</v>
      </c>
    </row>
    <row r="72" spans="1:11" x14ac:dyDescent="0.2">
      <c r="A72" s="36" t="s">
        <v>0</v>
      </c>
      <c r="B72" s="36" t="s">
        <v>604</v>
      </c>
      <c r="C72" s="37">
        <v>11</v>
      </c>
      <c r="D72" s="37"/>
      <c r="E72" s="36" t="s">
        <v>843</v>
      </c>
      <c r="F72" s="36" t="str">
        <f>VLOOKUP($E72,Codifiche!$A$2:$D$96,3,FALSE)</f>
        <v>KSM</v>
      </c>
      <c r="G72" s="36" t="str">
        <f>VLOOKUP($E72,Codifiche!$A$2:$D$96,4,FALSE)</f>
        <v>Gestore</v>
      </c>
      <c r="H72" s="38" t="s">
        <v>276</v>
      </c>
      <c r="I72" s="38" t="s">
        <v>845</v>
      </c>
      <c r="J72" s="36"/>
      <c r="K72" s="62" t="s">
        <v>109</v>
      </c>
    </row>
    <row r="73" spans="1:11" x14ac:dyDescent="0.2">
      <c r="A73" s="36" t="s">
        <v>0</v>
      </c>
      <c r="B73" s="36" t="s">
        <v>605</v>
      </c>
      <c r="C73" s="37">
        <v>11</v>
      </c>
      <c r="D73" s="37"/>
      <c r="E73" s="36" t="s">
        <v>846</v>
      </c>
      <c r="F73" s="36" t="str">
        <f>VLOOKUP($E73,Codifiche!$A$2:$D$96,3,FALSE)</f>
        <v>ARCDATA</v>
      </c>
      <c r="G73" s="36" t="str">
        <f>VLOOKUP($E73,Codifiche!$A$2:$D$96,4,FALSE)</f>
        <v>Gestore</v>
      </c>
      <c r="H73" s="38" t="s">
        <v>276</v>
      </c>
      <c r="I73" s="38" t="s">
        <v>830</v>
      </c>
      <c r="J73" s="36"/>
      <c r="K73" s="62" t="s">
        <v>123</v>
      </c>
    </row>
    <row r="74" spans="1:11" x14ac:dyDescent="0.2">
      <c r="A74" s="36" t="s">
        <v>0</v>
      </c>
      <c r="B74" s="36" t="s">
        <v>53</v>
      </c>
      <c r="C74" s="37">
        <v>11</v>
      </c>
      <c r="D74" s="37"/>
      <c r="E74" s="36" t="s">
        <v>562</v>
      </c>
      <c r="F74" s="36" t="str">
        <f>VLOOKUP($E74,Codifiche!$A$2:$D$96,3,FALSE)</f>
        <v>CCM service</v>
      </c>
      <c r="G74" s="36" t="str">
        <f>VLOOKUP($E74,Codifiche!$A$2:$D$96,4,FALSE)</f>
        <v>Subconcessioni</v>
      </c>
      <c r="H74" s="38" t="s">
        <v>276</v>
      </c>
      <c r="I74" s="38" t="s">
        <v>830</v>
      </c>
      <c r="J74" s="36"/>
      <c r="K74" s="62" t="s">
        <v>123</v>
      </c>
    </row>
    <row r="75" spans="1:11" x14ac:dyDescent="0.2">
      <c r="A75" s="36" t="s">
        <v>0</v>
      </c>
      <c r="B75" s="36" t="s">
        <v>54</v>
      </c>
      <c r="C75" s="37">
        <v>10</v>
      </c>
      <c r="D75" s="37"/>
      <c r="E75" s="36" t="s">
        <v>243</v>
      </c>
      <c r="F75" s="36" t="str">
        <f>VLOOKUP($E75,Codifiche!$A$2:$D$96,3,FALSE)</f>
        <v>POLIZIA</v>
      </c>
      <c r="G75" s="36" t="str">
        <f>VLOOKUP($E75,Codifiche!$A$2:$D$96,4,FALSE)</f>
        <v>Enti di Stato</v>
      </c>
      <c r="H75" s="38" t="s">
        <v>276</v>
      </c>
      <c r="I75" s="38" t="s">
        <v>278</v>
      </c>
      <c r="J75" s="36"/>
      <c r="K75" s="62" t="s">
        <v>111</v>
      </c>
    </row>
    <row r="76" spans="1:11" x14ac:dyDescent="0.2">
      <c r="A76" s="36" t="s">
        <v>0</v>
      </c>
      <c r="B76" s="36" t="s">
        <v>56</v>
      </c>
      <c r="C76" s="37">
        <v>16</v>
      </c>
      <c r="D76" s="37"/>
      <c r="E76" s="36" t="s">
        <v>243</v>
      </c>
      <c r="F76" s="36" t="str">
        <f>VLOOKUP($E76,Codifiche!$A$2:$D$96,3,FALSE)</f>
        <v>POLIZIA</v>
      </c>
      <c r="G76" s="36" t="str">
        <f>VLOOKUP($E76,Codifiche!$A$2:$D$96,4,FALSE)</f>
        <v>Enti di Stato</v>
      </c>
      <c r="H76" s="38" t="s">
        <v>276</v>
      </c>
      <c r="I76" s="38" t="s">
        <v>278</v>
      </c>
      <c r="J76" s="36"/>
      <c r="K76" s="62" t="s">
        <v>106</v>
      </c>
    </row>
    <row r="77" spans="1:11" x14ac:dyDescent="0.2">
      <c r="A77" s="36" t="s">
        <v>0</v>
      </c>
      <c r="B77" s="36" t="s">
        <v>58</v>
      </c>
      <c r="C77" s="37">
        <v>15</v>
      </c>
      <c r="D77" s="37"/>
      <c r="E77" s="36" t="s">
        <v>240</v>
      </c>
      <c r="F77" s="36" t="str">
        <f>VLOOKUP($E77,Codifiche!$A$2:$D$96,3,FALSE)</f>
        <v>SAC - LOCALI A DISPOSIZIONE</v>
      </c>
      <c r="G77" s="36" t="str">
        <f>VLOOKUP($E77,Codifiche!$A$2:$D$96,4,FALSE)</f>
        <v>Gestore</v>
      </c>
      <c r="H77" s="38" t="s">
        <v>276</v>
      </c>
      <c r="I77" s="38" t="s">
        <v>830</v>
      </c>
      <c r="J77" s="36"/>
      <c r="K77" s="62" t="s">
        <v>106</v>
      </c>
    </row>
    <row r="78" spans="1:11" x14ac:dyDescent="0.2">
      <c r="A78" s="36" t="s">
        <v>0</v>
      </c>
      <c r="B78" s="36" t="s">
        <v>60</v>
      </c>
      <c r="C78" s="37">
        <v>12</v>
      </c>
      <c r="D78" s="37"/>
      <c r="E78" s="36" t="s">
        <v>240</v>
      </c>
      <c r="F78" s="36" t="str">
        <f>VLOOKUP($E78,Codifiche!$A$2:$D$96,3,FALSE)</f>
        <v>SAC - LOCALI A DISPOSIZIONE</v>
      </c>
      <c r="G78" s="36" t="str">
        <f>VLOOKUP($E78,Codifiche!$A$2:$D$96,4,FALSE)</f>
        <v>Gestore</v>
      </c>
      <c r="H78" s="38" t="s">
        <v>276</v>
      </c>
      <c r="I78" s="38" t="s">
        <v>830</v>
      </c>
      <c r="J78" s="36"/>
      <c r="K78" s="62" t="s">
        <v>111</v>
      </c>
    </row>
    <row r="79" spans="1:11" x14ac:dyDescent="0.2">
      <c r="A79" s="36" t="s">
        <v>0</v>
      </c>
      <c r="B79" s="36" t="s">
        <v>61</v>
      </c>
      <c r="C79" s="37">
        <v>18</v>
      </c>
      <c r="D79" s="37"/>
      <c r="E79" s="36" t="s">
        <v>235</v>
      </c>
      <c r="F79" s="36" t="str">
        <f>VLOOKUP($E79,Codifiche!$A$2:$D$96,3,FALSE)</f>
        <v>SAC S.p.A.</v>
      </c>
      <c r="G79" s="36" t="str">
        <f>VLOOKUP($E79,Codifiche!$A$2:$D$96,4,FALSE)</f>
        <v>Gestore</v>
      </c>
      <c r="H79" s="38" t="s">
        <v>276</v>
      </c>
      <c r="I79" s="38" t="s">
        <v>848</v>
      </c>
      <c r="J79" s="36"/>
      <c r="K79" s="62" t="s">
        <v>106</v>
      </c>
    </row>
    <row r="80" spans="1:11" x14ac:dyDescent="0.2">
      <c r="A80" s="36" t="s">
        <v>0</v>
      </c>
      <c r="B80" s="36" t="s">
        <v>63</v>
      </c>
      <c r="C80" s="37">
        <v>21</v>
      </c>
      <c r="D80" s="37"/>
      <c r="E80" s="36" t="s">
        <v>235</v>
      </c>
      <c r="F80" s="36" t="str">
        <f>VLOOKUP($E80,Codifiche!$A$2:$D$96,3,FALSE)</f>
        <v>SAC S.p.A.</v>
      </c>
      <c r="G80" s="36" t="str">
        <f>VLOOKUP($E80,Codifiche!$A$2:$D$96,4,FALSE)</f>
        <v>Gestore</v>
      </c>
      <c r="H80" s="38" t="s">
        <v>276</v>
      </c>
      <c r="I80" s="38" t="s">
        <v>830</v>
      </c>
      <c r="J80" s="36"/>
      <c r="K80" s="62" t="s">
        <v>123</v>
      </c>
    </row>
    <row r="81" spans="1:67" s="98" customFormat="1" x14ac:dyDescent="0.2">
      <c r="A81" s="89" t="s">
        <v>0</v>
      </c>
      <c r="B81" s="89" t="s">
        <v>65</v>
      </c>
      <c r="C81" s="90">
        <v>16</v>
      </c>
      <c r="D81" s="90"/>
      <c r="E81" s="89" t="s">
        <v>887</v>
      </c>
      <c r="F81" s="89" t="str">
        <f>VLOOKUP($E81,Codifiche!$A$2:$D$96,3,FALSE)</f>
        <v>ASC</v>
      </c>
      <c r="G81" s="89" t="str">
        <f>VLOOKUP($E81,Codifiche!$A$2:$D$96,4,FALSE)</f>
        <v>Operatori Aeroportuali</v>
      </c>
      <c r="H81" s="91" t="s">
        <v>276</v>
      </c>
      <c r="I81" s="91" t="s">
        <v>299</v>
      </c>
      <c r="J81" s="89"/>
      <c r="K81" s="62" t="s">
        <v>134</v>
      </c>
    </row>
    <row r="82" spans="1:67" s="67" customFormat="1" x14ac:dyDescent="0.2">
      <c r="A82" s="36" t="s">
        <v>0</v>
      </c>
      <c r="B82" s="36" t="s">
        <v>606</v>
      </c>
      <c r="C82" s="37">
        <v>7</v>
      </c>
      <c r="D82" s="37"/>
      <c r="E82" s="36" t="s">
        <v>233</v>
      </c>
      <c r="F82" s="36" t="str">
        <f>VLOOKUP($E82,Codifiche!$A$2:$D$96,3,FALSE)</f>
        <v>AVIATION SERVICES</v>
      </c>
      <c r="G82" s="36" t="str">
        <f>VLOOKUP($E82,Codifiche!$A$2:$D$96,4,FALSE)</f>
        <v>Operatori Aeroportuali</v>
      </c>
      <c r="H82" s="38" t="s">
        <v>276</v>
      </c>
      <c r="I82" s="38" t="s">
        <v>299</v>
      </c>
      <c r="J82" s="36"/>
      <c r="K82" s="62" t="s">
        <v>109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</row>
    <row r="83" spans="1:67" x14ac:dyDescent="0.2">
      <c r="A83" s="36" t="s">
        <v>0</v>
      </c>
      <c r="B83" s="36" t="s">
        <v>607</v>
      </c>
      <c r="C83" s="37">
        <v>7</v>
      </c>
      <c r="D83" s="37"/>
      <c r="E83" s="36" t="s">
        <v>233</v>
      </c>
      <c r="F83" s="36" t="str">
        <f>VLOOKUP($E83,Codifiche!$A$2:$D$96,3,FALSE)</f>
        <v>AVIATION SERVICES</v>
      </c>
      <c r="G83" s="36" t="str">
        <f>VLOOKUP($E83,Codifiche!$A$2:$D$96,4,FALSE)</f>
        <v>Operatori Aeroportuali</v>
      </c>
      <c r="H83" s="38" t="s">
        <v>276</v>
      </c>
      <c r="I83" s="38" t="s">
        <v>299</v>
      </c>
      <c r="J83" s="36"/>
      <c r="K83" s="62"/>
    </row>
    <row r="84" spans="1:67" s="67" customFormat="1" x14ac:dyDescent="0.2">
      <c r="A84" s="36" t="s">
        <v>0</v>
      </c>
      <c r="B84" s="36" t="s">
        <v>69</v>
      </c>
      <c r="C84" s="37">
        <v>17</v>
      </c>
      <c r="D84" s="37"/>
      <c r="E84" s="36" t="s">
        <v>240</v>
      </c>
      <c r="F84" s="36" t="str">
        <f>VLOOKUP($E84,Codifiche!$A$2:$D$96,3,FALSE)</f>
        <v>SAC - LOCALI A DISPOSIZIONE</v>
      </c>
      <c r="G84" s="36" t="str">
        <f>VLOOKUP($E84,Codifiche!$A$2:$D$96,4,FALSE)</f>
        <v>Gestore</v>
      </c>
      <c r="H84" s="38" t="s">
        <v>276</v>
      </c>
      <c r="I84" s="38" t="s">
        <v>299</v>
      </c>
      <c r="J84" s="36"/>
      <c r="K84" s="62" t="s">
        <v>109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</row>
    <row r="85" spans="1:67" s="67" customFormat="1" x14ac:dyDescent="0.2">
      <c r="A85" s="36" t="s">
        <v>0</v>
      </c>
      <c r="B85" s="36" t="s">
        <v>608</v>
      </c>
      <c r="C85" s="37">
        <v>13</v>
      </c>
      <c r="D85" s="37"/>
      <c r="E85" s="36" t="s">
        <v>240</v>
      </c>
      <c r="F85" s="36" t="str">
        <f>VLOOKUP($E85,Codifiche!$A$2:$D$96,3,FALSE)</f>
        <v>SAC - LOCALI A DISPOSIZIONE</v>
      </c>
      <c r="G85" s="36" t="str">
        <f>VLOOKUP($E85,Codifiche!$A$2:$D$96,4,FALSE)</f>
        <v>Gestore</v>
      </c>
      <c r="H85" s="38" t="s">
        <v>276</v>
      </c>
      <c r="I85" s="38" t="s">
        <v>299</v>
      </c>
      <c r="J85" s="36"/>
      <c r="K85" s="6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</row>
    <row r="86" spans="1:67" s="67" customFormat="1" x14ac:dyDescent="0.2">
      <c r="A86" s="36" t="s">
        <v>0</v>
      </c>
      <c r="B86" s="36" t="s">
        <v>609</v>
      </c>
      <c r="C86" s="37">
        <v>10</v>
      </c>
      <c r="D86" s="37"/>
      <c r="E86" s="36" t="s">
        <v>240</v>
      </c>
      <c r="F86" s="36" t="str">
        <f>VLOOKUP($E86,Codifiche!$A$2:$D$96,3,FALSE)</f>
        <v>SAC - LOCALI A DISPOSIZIONE</v>
      </c>
      <c r="G86" s="36" t="str">
        <f>VLOOKUP($E86,Codifiche!$A$2:$D$96,4,FALSE)</f>
        <v>Gestore</v>
      </c>
      <c r="H86" s="38" t="s">
        <v>276</v>
      </c>
      <c r="I86" s="38" t="s">
        <v>299</v>
      </c>
      <c r="J86" s="36"/>
      <c r="K86" s="6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</row>
    <row r="87" spans="1:67" s="67" customFormat="1" x14ac:dyDescent="0.2">
      <c r="A87" s="36" t="s">
        <v>0</v>
      </c>
      <c r="B87" s="36" t="s">
        <v>610</v>
      </c>
      <c r="C87" s="37">
        <v>11</v>
      </c>
      <c r="D87" s="37"/>
      <c r="E87" s="36" t="s">
        <v>240</v>
      </c>
      <c r="F87" s="36" t="str">
        <f>VLOOKUP($E87,Codifiche!$A$2:$D$96,3,FALSE)</f>
        <v>SAC - LOCALI A DISPOSIZIONE</v>
      </c>
      <c r="G87" s="36" t="str">
        <f>VLOOKUP($E87,Codifiche!$A$2:$D$96,4,FALSE)</f>
        <v>Gestore</v>
      </c>
      <c r="H87" s="38" t="s">
        <v>276</v>
      </c>
      <c r="I87" s="38" t="s">
        <v>341</v>
      </c>
      <c r="J87" s="36"/>
      <c r="K87" s="6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</row>
    <row r="88" spans="1:67" x14ac:dyDescent="0.2">
      <c r="A88" s="36" t="s">
        <v>0</v>
      </c>
      <c r="B88" s="36" t="s">
        <v>71</v>
      </c>
      <c r="C88" s="37">
        <v>9</v>
      </c>
      <c r="D88" s="37"/>
      <c r="E88" s="36" t="s">
        <v>245</v>
      </c>
      <c r="F88" s="36" t="str">
        <f>VLOOKUP($E88,Codifiche!$A$2:$D$96,3,FALSE)</f>
        <v>CARABINIERI</v>
      </c>
      <c r="G88" s="36" t="str">
        <f>VLOOKUP($E88,Codifiche!$A$2:$D$96,4,FALSE)</f>
        <v>Enti di Stato</v>
      </c>
      <c r="H88" s="38" t="s">
        <v>88</v>
      </c>
      <c r="I88" s="38" t="s">
        <v>88</v>
      </c>
      <c r="J88" s="36"/>
      <c r="K88" s="62" t="s">
        <v>130</v>
      </c>
    </row>
    <row r="89" spans="1:67" x14ac:dyDescent="0.2">
      <c r="A89" s="36" t="s">
        <v>0</v>
      </c>
      <c r="B89" s="36" t="s">
        <v>73</v>
      </c>
      <c r="C89" s="37">
        <v>20</v>
      </c>
      <c r="D89" s="37"/>
      <c r="E89" s="36" t="s">
        <v>245</v>
      </c>
      <c r="F89" s="36" t="str">
        <f>VLOOKUP($E89,Codifiche!$A$2:$D$96,3,FALSE)</f>
        <v>CARABINIERI</v>
      </c>
      <c r="G89" s="36" t="str">
        <f>VLOOKUP($E89,Codifiche!$A$2:$D$96,4,FALSE)</f>
        <v>Enti di Stato</v>
      </c>
      <c r="H89" s="38" t="s">
        <v>276</v>
      </c>
      <c r="I89" s="38" t="s">
        <v>548</v>
      </c>
      <c r="J89" s="36"/>
      <c r="K89" s="62" t="s">
        <v>130</v>
      </c>
    </row>
    <row r="90" spans="1:67" x14ac:dyDescent="0.2">
      <c r="A90" s="36" t="s">
        <v>0</v>
      </c>
      <c r="B90" s="36" t="s">
        <v>75</v>
      </c>
      <c r="C90" s="37">
        <v>13</v>
      </c>
      <c r="D90" s="37"/>
      <c r="E90" s="36" t="s">
        <v>245</v>
      </c>
      <c r="F90" s="36" t="str">
        <f>VLOOKUP($E90,Codifiche!$A$2:$D$96,3,FALSE)</f>
        <v>CARABINIERI</v>
      </c>
      <c r="G90" s="36" t="str">
        <f>VLOOKUP($E90,Codifiche!$A$2:$D$96,4,FALSE)</f>
        <v>Enti di Stato</v>
      </c>
      <c r="H90" s="38" t="s">
        <v>276</v>
      </c>
      <c r="I90" s="38" t="s">
        <v>549</v>
      </c>
      <c r="J90" s="36"/>
      <c r="K90" s="62" t="s">
        <v>130</v>
      </c>
    </row>
    <row r="91" spans="1:67" x14ac:dyDescent="0.2">
      <c r="A91" s="36" t="s">
        <v>0</v>
      </c>
      <c r="B91" s="36" t="s">
        <v>76</v>
      </c>
      <c r="C91" s="37">
        <v>27</v>
      </c>
      <c r="D91" s="37"/>
      <c r="E91" s="36" t="s">
        <v>245</v>
      </c>
      <c r="F91" s="36" t="str">
        <f>VLOOKUP($E91,Codifiche!$A$2:$D$96,3,FALSE)</f>
        <v>CARABINIERI</v>
      </c>
      <c r="G91" s="36" t="str">
        <f>VLOOKUP($E91,Codifiche!$A$2:$D$96,4,FALSE)</f>
        <v>Enti di Stato</v>
      </c>
      <c r="H91" s="38" t="s">
        <v>276</v>
      </c>
      <c r="I91" s="38" t="s">
        <v>551</v>
      </c>
      <c r="J91" s="36"/>
      <c r="K91" s="62" t="s">
        <v>130</v>
      </c>
    </row>
    <row r="92" spans="1:67" x14ac:dyDescent="0.2">
      <c r="A92" s="36" t="s">
        <v>0</v>
      </c>
      <c r="B92" s="36" t="s">
        <v>611</v>
      </c>
      <c r="C92" s="37">
        <v>5</v>
      </c>
      <c r="D92" s="37"/>
      <c r="E92" s="36" t="s">
        <v>245</v>
      </c>
      <c r="F92" s="36" t="str">
        <f>VLOOKUP($E92,Codifiche!$A$2:$D$96,3,FALSE)</f>
        <v>CARABINIERI</v>
      </c>
      <c r="G92" s="36" t="str">
        <f>VLOOKUP($E92,Codifiche!$A$2:$D$96,4,FALSE)</f>
        <v>Enti di Stato</v>
      </c>
      <c r="H92" s="38" t="s">
        <v>284</v>
      </c>
      <c r="I92" s="38" t="s">
        <v>284</v>
      </c>
      <c r="J92" s="36"/>
      <c r="K92" s="62" t="s">
        <v>130</v>
      </c>
    </row>
    <row r="93" spans="1:67" x14ac:dyDescent="0.2">
      <c r="A93" s="36" t="s">
        <v>0</v>
      </c>
      <c r="B93" s="36" t="s">
        <v>78</v>
      </c>
      <c r="C93" s="37">
        <v>3</v>
      </c>
      <c r="D93" s="37"/>
      <c r="E93" s="36" t="s">
        <v>238</v>
      </c>
      <c r="F93" s="36" t="str">
        <f>VLOOKUP($E93,Codifiche!$A$2:$D$96,3,FALSE)</f>
        <v>SAC - SERVIZI IGIENICI</v>
      </c>
      <c r="G93" s="36" t="str">
        <f>VLOOKUP($E93,Codifiche!$A$2:$D$96,4,FALSE)</f>
        <v>Gestore</v>
      </c>
      <c r="H93" s="38" t="s">
        <v>283</v>
      </c>
      <c r="I93" s="38" t="s">
        <v>550</v>
      </c>
      <c r="J93" s="36"/>
      <c r="K93" s="62" t="s">
        <v>130</v>
      </c>
    </row>
    <row r="94" spans="1:67" x14ac:dyDescent="0.2">
      <c r="A94" s="36" t="s">
        <v>0</v>
      </c>
      <c r="B94" s="36" t="s">
        <v>79</v>
      </c>
      <c r="C94" s="37">
        <v>11</v>
      </c>
      <c r="D94" s="37"/>
      <c r="E94" s="36" t="s">
        <v>245</v>
      </c>
      <c r="F94" s="36" t="str">
        <f>VLOOKUP($E94,Codifiche!$A$2:$D$96,3,FALSE)</f>
        <v>CARABINIERI</v>
      </c>
      <c r="G94" s="36" t="str">
        <f>VLOOKUP($E94,Codifiche!$A$2:$D$96,4,FALSE)</f>
        <v>Enti di Stato</v>
      </c>
      <c r="H94" s="38" t="s">
        <v>284</v>
      </c>
      <c r="I94" s="38" t="s">
        <v>284</v>
      </c>
      <c r="J94" s="36"/>
      <c r="K94" s="62" t="s">
        <v>130</v>
      </c>
    </row>
    <row r="95" spans="1:67" x14ac:dyDescent="0.2">
      <c r="A95" s="36" t="s">
        <v>0</v>
      </c>
      <c r="B95" s="36" t="s">
        <v>80</v>
      </c>
      <c r="C95" s="37">
        <v>3</v>
      </c>
      <c r="D95" s="37"/>
      <c r="E95" s="36" t="s">
        <v>245</v>
      </c>
      <c r="F95" s="36" t="str">
        <f>VLOOKUP($E95,Codifiche!$A$2:$D$96,3,FALSE)</f>
        <v>CARABINIERI</v>
      </c>
      <c r="G95" s="36" t="str">
        <f>VLOOKUP($E95,Codifiche!$A$2:$D$96,4,FALSE)</f>
        <v>Enti di Stato</v>
      </c>
      <c r="H95" s="38" t="s">
        <v>282</v>
      </c>
      <c r="I95" s="38" t="s">
        <v>282</v>
      </c>
      <c r="J95" s="36"/>
      <c r="K95" s="62" t="s">
        <v>130</v>
      </c>
    </row>
    <row r="96" spans="1:67" x14ac:dyDescent="0.2">
      <c r="A96" s="36" t="s">
        <v>0</v>
      </c>
      <c r="B96" s="36" t="s">
        <v>81</v>
      </c>
      <c r="C96" s="37">
        <v>11</v>
      </c>
      <c r="D96" s="37"/>
      <c r="E96" s="36" t="s">
        <v>239</v>
      </c>
      <c r="F96" s="36" t="str">
        <f>VLOOKUP($E96,Codifiche!$A$2:$D$96,3,FALSE)</f>
        <v>SAC - SERVIZI GENERALI</v>
      </c>
      <c r="G96" s="36" t="str">
        <f>VLOOKUP($E96,Codifiche!$A$2:$D$96,4,FALSE)</f>
        <v>Gestore</v>
      </c>
      <c r="H96" s="38" t="s">
        <v>399</v>
      </c>
      <c r="I96" s="38" t="s">
        <v>540</v>
      </c>
      <c r="J96" s="36"/>
      <c r="K96" s="62" t="s">
        <v>107</v>
      </c>
    </row>
    <row r="97" spans="1:67" s="67" customFormat="1" x14ac:dyDescent="0.2">
      <c r="A97" s="107" t="s">
        <v>0</v>
      </c>
      <c r="B97" s="107" t="s">
        <v>82</v>
      </c>
      <c r="C97" s="108">
        <v>12</v>
      </c>
      <c r="D97" s="108"/>
      <c r="E97" s="107" t="s">
        <v>584</v>
      </c>
      <c r="F97" s="107" t="str">
        <f>VLOOKUP($E97,Codifiche!$A$2:$D$96,3,FALSE)</f>
        <v>HOLIDAY CAR RENTAL</v>
      </c>
      <c r="G97" s="107" t="str">
        <f>VLOOKUP($E97,Codifiche!$A$2:$D$96,4,FALSE)</f>
        <v>Subconcessioni</v>
      </c>
      <c r="H97" s="109" t="s">
        <v>892</v>
      </c>
      <c r="I97" s="109" t="s">
        <v>893</v>
      </c>
      <c r="J97" s="107"/>
      <c r="K97" s="62" t="s">
        <v>106</v>
      </c>
    </row>
    <row r="98" spans="1:67" x14ac:dyDescent="0.2">
      <c r="A98" s="36" t="s">
        <v>0</v>
      </c>
      <c r="B98" s="36" t="s">
        <v>695</v>
      </c>
      <c r="C98" s="37">
        <v>15</v>
      </c>
      <c r="D98" s="37"/>
      <c r="E98" s="36" t="s">
        <v>785</v>
      </c>
      <c r="F98" s="36" t="str">
        <f>VLOOKUP($E98,Codifiche!$A$2:$D$96,3,FALSE)</f>
        <v>SIXT</v>
      </c>
      <c r="G98" s="36" t="s">
        <v>218</v>
      </c>
      <c r="H98" s="38" t="s">
        <v>591</v>
      </c>
      <c r="I98" s="38" t="s">
        <v>591</v>
      </c>
      <c r="J98" s="36"/>
      <c r="K98" s="62"/>
    </row>
    <row r="99" spans="1:67" s="67" customFormat="1" x14ac:dyDescent="0.2">
      <c r="A99" s="107" t="s">
        <v>0</v>
      </c>
      <c r="B99" s="107" t="s">
        <v>83</v>
      </c>
      <c r="C99" s="108">
        <v>12</v>
      </c>
      <c r="D99" s="108"/>
      <c r="E99" s="107" t="s">
        <v>812</v>
      </c>
      <c r="F99" s="107" t="str">
        <f>VLOOKUP($E99,Codifiche!$A$2:$D$96,3,FALSE)</f>
        <v>ITALY CAR RENT</v>
      </c>
      <c r="G99" s="107" t="str">
        <f>VLOOKUP($E99,Codifiche!$A$2:$D$96,4,FALSE)</f>
        <v>Subconcessioni</v>
      </c>
      <c r="H99" s="109" t="s">
        <v>892</v>
      </c>
      <c r="I99" s="109" t="s">
        <v>893</v>
      </c>
      <c r="J99" s="107"/>
      <c r="K99" s="62"/>
    </row>
    <row r="100" spans="1:67" s="67" customFormat="1" x14ac:dyDescent="0.2">
      <c r="A100" s="107" t="s">
        <v>0</v>
      </c>
      <c r="B100" s="107" t="s">
        <v>84</v>
      </c>
      <c r="C100" s="108">
        <v>12</v>
      </c>
      <c r="D100" s="108"/>
      <c r="E100" s="107" t="s">
        <v>814</v>
      </c>
      <c r="F100" s="107" t="str">
        <f>VLOOKUP($E100,Codifiche!$A$2:$D$96,3,FALSE)</f>
        <v>NOLEGGIARE</v>
      </c>
      <c r="G100" s="107" t="str">
        <f>VLOOKUP($E100,Codifiche!$A$2:$D$96,4,FALSE)</f>
        <v>Subconcessioni</v>
      </c>
      <c r="H100" s="109" t="s">
        <v>892</v>
      </c>
      <c r="I100" s="109" t="s">
        <v>893</v>
      </c>
      <c r="J100" s="107"/>
      <c r="K100" s="62"/>
    </row>
    <row r="101" spans="1:67" s="67" customFormat="1" x14ac:dyDescent="0.2">
      <c r="A101" s="107" t="s">
        <v>0</v>
      </c>
      <c r="B101" s="107" t="s">
        <v>85</v>
      </c>
      <c r="C101" s="108">
        <v>4</v>
      </c>
      <c r="D101" s="108"/>
      <c r="E101" s="107" t="s">
        <v>237</v>
      </c>
      <c r="F101" s="107" t="str">
        <f>VLOOKUP($E101,Codifiche!$A$2:$D$96,3,FALSE)</f>
        <v>SAC - LOCALI TECNICI</v>
      </c>
      <c r="G101" s="107" t="str">
        <f>VLOOKUP($E101,Codifiche!$A$2:$D$96,4,FALSE)</f>
        <v>Gestore</v>
      </c>
      <c r="H101" s="109" t="s">
        <v>894</v>
      </c>
      <c r="I101" s="109" t="s">
        <v>895</v>
      </c>
      <c r="J101" s="107"/>
      <c r="K101" s="62" t="s">
        <v>114</v>
      </c>
    </row>
    <row r="102" spans="1:67" x14ac:dyDescent="0.2">
      <c r="A102" s="36" t="s">
        <v>0</v>
      </c>
      <c r="B102" s="36" t="s">
        <v>87</v>
      </c>
      <c r="C102" s="37">
        <v>13</v>
      </c>
      <c r="D102" s="37"/>
      <c r="E102" s="36" t="s">
        <v>262</v>
      </c>
      <c r="F102" s="36" t="str">
        <f>VLOOKUP($E102,Codifiche!$A$2:$D$96,3,FALSE)</f>
        <v>LE ANTICHE DELIZIE</v>
      </c>
      <c r="G102" s="36" t="str">
        <f>VLOOKUP($E102,Codifiche!$A$2:$D$96,4,FALSE)</f>
        <v>Subconcessioni</v>
      </c>
      <c r="H102" s="38" t="s">
        <v>438</v>
      </c>
      <c r="I102" s="38" t="s">
        <v>399</v>
      </c>
      <c r="J102" s="36"/>
      <c r="K102" s="62" t="s">
        <v>114</v>
      </c>
    </row>
    <row r="103" spans="1:67" x14ac:dyDescent="0.2">
      <c r="A103" s="36" t="s">
        <v>0</v>
      </c>
      <c r="B103" s="36" t="s">
        <v>89</v>
      </c>
      <c r="C103" s="37">
        <v>34</v>
      </c>
      <c r="D103" s="37"/>
      <c r="E103" s="36" t="s">
        <v>237</v>
      </c>
      <c r="F103" s="36" t="str">
        <f>VLOOKUP($E103,Codifiche!$A$2:$D$96,3,FALSE)</f>
        <v>SAC - LOCALI TECNICI</v>
      </c>
      <c r="G103" s="36" t="str">
        <f>VLOOKUP($E103,Codifiche!$A$2:$D$96,4,FALSE)</f>
        <v>Gestore</v>
      </c>
      <c r="H103" s="38" t="s">
        <v>438</v>
      </c>
      <c r="I103" s="38" t="s">
        <v>308</v>
      </c>
      <c r="J103" s="36"/>
      <c r="K103" s="62" t="s">
        <v>114</v>
      </c>
    </row>
    <row r="104" spans="1:67" x14ac:dyDescent="0.2">
      <c r="A104" s="36" t="s">
        <v>0</v>
      </c>
      <c r="B104" s="36" t="s">
        <v>90</v>
      </c>
      <c r="C104" s="37">
        <v>4</v>
      </c>
      <c r="D104" s="37"/>
      <c r="E104" s="36" t="s">
        <v>237</v>
      </c>
      <c r="F104" s="36" t="str">
        <f>VLOOKUP($E104,Codifiche!$A$2:$D$96,3,FALSE)</f>
        <v>SAC - LOCALI TECNICI</v>
      </c>
      <c r="G104" s="36" t="str">
        <f>VLOOKUP($E104,Codifiche!$A$2:$D$96,4,FALSE)</f>
        <v>Gestore</v>
      </c>
      <c r="H104" s="38" t="s">
        <v>438</v>
      </c>
      <c r="I104" s="38" t="s">
        <v>308</v>
      </c>
      <c r="J104" s="36"/>
      <c r="K104" s="62" t="s">
        <v>114</v>
      </c>
    </row>
    <row r="105" spans="1:67" x14ac:dyDescent="0.2">
      <c r="A105" s="36" t="s">
        <v>0</v>
      </c>
      <c r="B105" s="36" t="s">
        <v>91</v>
      </c>
      <c r="C105" s="37">
        <v>32</v>
      </c>
      <c r="D105" s="37"/>
      <c r="E105" s="36" t="s">
        <v>233</v>
      </c>
      <c r="F105" s="36" t="str">
        <f>VLOOKUP($E105,Codifiche!$A$2:$D$96,3,FALSE)</f>
        <v>AVIATION SERVICES</v>
      </c>
      <c r="G105" s="36" t="str">
        <f>VLOOKUP($E105,Codifiche!$A$2:$D$96,4,FALSE)</f>
        <v>Operatori Aeroportuali</v>
      </c>
      <c r="H105" s="38" t="s">
        <v>276</v>
      </c>
      <c r="I105" s="38" t="s">
        <v>298</v>
      </c>
      <c r="J105" s="36"/>
      <c r="K105" s="62" t="s">
        <v>134</v>
      </c>
    </row>
    <row r="106" spans="1:67" s="98" customFormat="1" x14ac:dyDescent="0.2">
      <c r="A106" s="89" t="s">
        <v>0</v>
      </c>
      <c r="B106" s="89" t="s">
        <v>92</v>
      </c>
      <c r="C106" s="90">
        <v>8</v>
      </c>
      <c r="D106" s="90"/>
      <c r="E106" s="89" t="s">
        <v>887</v>
      </c>
      <c r="F106" s="89" t="str">
        <f>VLOOKUP($E106,Codifiche!$A$2:$D$96,3,FALSE)</f>
        <v>ASC</v>
      </c>
      <c r="G106" s="89" t="str">
        <f>VLOOKUP($E106,Codifiche!$A$2:$D$96,4,FALSE)</f>
        <v>Operatori Aeroportuali</v>
      </c>
      <c r="H106" s="91" t="s">
        <v>276</v>
      </c>
      <c r="I106" s="91" t="s">
        <v>276</v>
      </c>
      <c r="J106" s="89"/>
      <c r="K106" s="62" t="s">
        <v>109</v>
      </c>
    </row>
    <row r="107" spans="1:67" x14ac:dyDescent="0.2">
      <c r="A107" s="36" t="s">
        <v>0</v>
      </c>
      <c r="B107" s="36" t="s">
        <v>94</v>
      </c>
      <c r="C107" s="37">
        <v>4</v>
      </c>
      <c r="D107" s="37"/>
      <c r="E107" s="36" t="s">
        <v>237</v>
      </c>
      <c r="F107" s="36" t="str">
        <f>VLOOKUP($E107,Codifiche!$A$2:$D$96,3,FALSE)</f>
        <v>SAC - LOCALI TECNICI</v>
      </c>
      <c r="G107" s="36" t="str">
        <f>VLOOKUP($E107,Codifiche!$A$2:$D$96,4,FALSE)</f>
        <v>Gestore</v>
      </c>
      <c r="H107" s="38" t="s">
        <v>438</v>
      </c>
      <c r="I107" s="38" t="s">
        <v>303</v>
      </c>
      <c r="J107" s="36"/>
      <c r="K107" s="62" t="s">
        <v>114</v>
      </c>
    </row>
    <row r="108" spans="1:67" x14ac:dyDescent="0.2">
      <c r="A108" s="36" t="s">
        <v>0</v>
      </c>
      <c r="B108" s="36" t="s">
        <v>95</v>
      </c>
      <c r="C108" s="37">
        <v>28</v>
      </c>
      <c r="D108" s="37"/>
      <c r="E108" s="36" t="s">
        <v>235</v>
      </c>
      <c r="F108" s="36" t="str">
        <f>VLOOKUP($E108,Codifiche!$A$2:$D$96,3,FALSE)</f>
        <v>SAC S.p.A.</v>
      </c>
      <c r="G108" s="36" t="str">
        <f>VLOOKUP($E108,Codifiche!$A$2:$D$96,4,FALSE)</f>
        <v>Gestore</v>
      </c>
      <c r="H108" s="38" t="s">
        <v>276</v>
      </c>
      <c r="I108" s="38" t="s">
        <v>481</v>
      </c>
      <c r="J108" s="36"/>
      <c r="K108" s="62" t="s">
        <v>106</v>
      </c>
    </row>
    <row r="109" spans="1:67" x14ac:dyDescent="0.2">
      <c r="A109" s="36" t="s">
        <v>0</v>
      </c>
      <c r="B109" s="36" t="s">
        <v>612</v>
      </c>
      <c r="C109" s="37">
        <v>10</v>
      </c>
      <c r="D109" s="37"/>
      <c r="E109" s="36" t="s">
        <v>235</v>
      </c>
      <c r="F109" s="36" t="str">
        <f>VLOOKUP($E109,Codifiche!$A$2:$D$96,3,FALSE)</f>
        <v>SAC S.p.A.</v>
      </c>
      <c r="G109" s="36" t="str">
        <f>VLOOKUP($E109,Codifiche!$A$2:$D$96,4,FALSE)</f>
        <v>Gestore</v>
      </c>
      <c r="H109" s="38" t="s">
        <v>276</v>
      </c>
      <c r="I109" s="38" t="s">
        <v>276</v>
      </c>
      <c r="J109" s="36"/>
      <c r="K109" s="62" t="s">
        <v>106</v>
      </c>
    </row>
    <row r="110" spans="1:67" x14ac:dyDescent="0.2">
      <c r="A110" s="36" t="s">
        <v>0</v>
      </c>
      <c r="B110" s="36" t="s">
        <v>613</v>
      </c>
      <c r="C110" s="37">
        <v>8</v>
      </c>
      <c r="D110" s="37"/>
      <c r="E110" s="36" t="s">
        <v>238</v>
      </c>
      <c r="F110" s="36" t="str">
        <f>VLOOKUP($E110,Codifiche!$A$2:$D$96,3,FALSE)</f>
        <v>SAC - SERVIZI IGIENICI</v>
      </c>
      <c r="G110" s="36" t="str">
        <f>VLOOKUP($E110,Codifiche!$A$2:$D$96,4,FALSE)</f>
        <v>Gestore</v>
      </c>
      <c r="H110" s="38" t="s">
        <v>283</v>
      </c>
      <c r="I110" s="38" t="s">
        <v>442</v>
      </c>
      <c r="J110" s="36"/>
      <c r="K110" s="62" t="s">
        <v>115</v>
      </c>
    </row>
    <row r="111" spans="1:67" x14ac:dyDescent="0.2">
      <c r="A111" s="36" t="s">
        <v>0</v>
      </c>
      <c r="B111" s="36" t="s">
        <v>614</v>
      </c>
      <c r="C111" s="37">
        <v>8</v>
      </c>
      <c r="D111" s="37"/>
      <c r="E111" s="36" t="s">
        <v>238</v>
      </c>
      <c r="F111" s="36" t="str">
        <f>VLOOKUP($E111,Codifiche!$A$2:$D$96,3,FALSE)</f>
        <v>SAC - SERVIZI IGIENICI</v>
      </c>
      <c r="G111" s="36" t="str">
        <f>VLOOKUP($E111,Codifiche!$A$2:$D$96,4,FALSE)</f>
        <v>Gestore</v>
      </c>
      <c r="H111" s="38" t="s">
        <v>283</v>
      </c>
      <c r="I111" s="38" t="s">
        <v>442</v>
      </c>
      <c r="J111" s="36"/>
      <c r="K111" s="62" t="s">
        <v>115</v>
      </c>
    </row>
    <row r="112" spans="1:67" s="67" customFormat="1" x14ac:dyDescent="0.2">
      <c r="A112" s="36" t="s">
        <v>0</v>
      </c>
      <c r="B112" s="36" t="s">
        <v>98</v>
      </c>
      <c r="C112" s="37">
        <v>33</v>
      </c>
      <c r="D112" s="37"/>
      <c r="E112" s="36" t="s">
        <v>824</v>
      </c>
      <c r="F112" s="36" t="str">
        <f>VLOOKUP($E112,Codifiche!$A$2:$D$96,3,FALSE)</f>
        <v>AVIAPARTNER SICILY SRL</v>
      </c>
      <c r="G112" s="36" t="str">
        <f>VLOOKUP($E112,Codifiche!$A$2:$D$96,4,FALSE)</f>
        <v>Operatori Aeroportuali</v>
      </c>
      <c r="H112" s="38" t="s">
        <v>276</v>
      </c>
      <c r="I112" s="38" t="s">
        <v>782</v>
      </c>
      <c r="J112" s="36"/>
      <c r="K112" s="62" t="s">
        <v>121</v>
      </c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</row>
    <row r="113" spans="1:67" s="67" customFormat="1" x14ac:dyDescent="0.2">
      <c r="A113" s="36" t="s">
        <v>0</v>
      </c>
      <c r="B113" s="36" t="s">
        <v>99</v>
      </c>
      <c r="C113" s="37">
        <v>8</v>
      </c>
      <c r="D113" s="37"/>
      <c r="E113" s="36" t="s">
        <v>824</v>
      </c>
      <c r="F113" s="36" t="str">
        <f>VLOOKUP($E113,Codifiche!$A$2:$D$96,3,FALSE)</f>
        <v>AVIAPARTNER SICILY SRL</v>
      </c>
      <c r="G113" s="36" t="str">
        <f>VLOOKUP($E113,Codifiche!$A$2:$D$96,4,FALSE)</f>
        <v>Operatori Aeroportuali</v>
      </c>
      <c r="H113" s="38" t="s">
        <v>276</v>
      </c>
      <c r="I113" s="38" t="s">
        <v>782</v>
      </c>
      <c r="J113" s="36"/>
      <c r="K113" s="62" t="s">
        <v>121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</row>
    <row r="114" spans="1:67" x14ac:dyDescent="0.2">
      <c r="A114" s="36" t="s">
        <v>0</v>
      </c>
      <c r="B114" s="36" t="s">
        <v>100</v>
      </c>
      <c r="C114" s="37">
        <v>4</v>
      </c>
      <c r="D114" s="37"/>
      <c r="E114" s="36" t="s">
        <v>237</v>
      </c>
      <c r="F114" s="36" t="str">
        <f>VLOOKUP($E114,Codifiche!$A$2:$D$96,3,FALSE)</f>
        <v>SAC - LOCALI TECNICI</v>
      </c>
      <c r="G114" s="36" t="str">
        <f>VLOOKUP($E114,Codifiche!$A$2:$D$96,4,FALSE)</f>
        <v>Gestore</v>
      </c>
      <c r="H114" s="38" t="s">
        <v>438</v>
      </c>
      <c r="I114" s="38" t="s">
        <v>303</v>
      </c>
      <c r="J114" s="36"/>
      <c r="K114" s="62" t="s">
        <v>114</v>
      </c>
    </row>
    <row r="115" spans="1:67" x14ac:dyDescent="0.2">
      <c r="A115" s="36" t="s">
        <v>0</v>
      </c>
      <c r="B115" s="36" t="s">
        <v>101</v>
      </c>
      <c r="C115" s="37">
        <v>28</v>
      </c>
      <c r="D115" s="37"/>
      <c r="E115" s="36" t="s">
        <v>235</v>
      </c>
      <c r="F115" s="36" t="str">
        <f>VLOOKUP($E115,Codifiche!$A$2:$D$96,3,FALSE)</f>
        <v>SAC S.p.A.</v>
      </c>
      <c r="G115" s="36" t="str">
        <f>VLOOKUP($E115,Codifiche!$A$2:$D$96,4,FALSE)</f>
        <v>Gestore</v>
      </c>
      <c r="H115" s="38" t="s">
        <v>276</v>
      </c>
      <c r="I115" s="38" t="s">
        <v>482</v>
      </c>
      <c r="J115" s="36"/>
      <c r="K115" s="62" t="s">
        <v>106</v>
      </c>
    </row>
    <row r="116" spans="1:67" s="98" customFormat="1" x14ac:dyDescent="0.2">
      <c r="A116" s="89" t="s">
        <v>0</v>
      </c>
      <c r="B116" s="89" t="s">
        <v>102</v>
      </c>
      <c r="C116" s="90">
        <v>10</v>
      </c>
      <c r="D116" s="90"/>
      <c r="E116" s="89" t="s">
        <v>824</v>
      </c>
      <c r="F116" s="89" t="str">
        <f>VLOOKUP($E116,Codifiche!$A$2:$D$96,3,FALSE)</f>
        <v>AVIAPARTNER SICILY SRL</v>
      </c>
      <c r="G116" s="89" t="str">
        <f>VLOOKUP($E116,Codifiche!$A$2:$D$96,4,FALSE)</f>
        <v>Operatori Aeroportuali</v>
      </c>
      <c r="H116" s="91" t="s">
        <v>276</v>
      </c>
      <c r="I116" s="91" t="s">
        <v>901</v>
      </c>
      <c r="J116" s="89"/>
      <c r="K116" s="62" t="s">
        <v>106</v>
      </c>
    </row>
    <row r="117" spans="1:67" x14ac:dyDescent="0.2">
      <c r="A117" s="36" t="s">
        <v>0</v>
      </c>
      <c r="B117" s="36" t="s">
        <v>103</v>
      </c>
      <c r="C117" s="37">
        <v>15</v>
      </c>
      <c r="D117" s="37"/>
      <c r="E117" s="36" t="s">
        <v>250</v>
      </c>
      <c r="F117" s="36" t="str">
        <f>VLOOKUP($E117,Codifiche!$A$2:$D$96,3,FALSE)</f>
        <v>SANITÀ AEREA</v>
      </c>
      <c r="G117" s="36" t="str">
        <f>VLOOKUP($E117,Codifiche!$A$2:$D$96,4,FALSE)</f>
        <v>Enti di Stato</v>
      </c>
      <c r="H117" s="38" t="s">
        <v>552</v>
      </c>
      <c r="I117" s="38" t="s">
        <v>304</v>
      </c>
      <c r="J117" s="36"/>
      <c r="K117" s="62" t="s">
        <v>132</v>
      </c>
    </row>
    <row r="118" spans="1:67" x14ac:dyDescent="0.2">
      <c r="A118" s="36" t="s">
        <v>0</v>
      </c>
      <c r="B118" s="36" t="s">
        <v>150</v>
      </c>
      <c r="C118" s="37">
        <v>45</v>
      </c>
      <c r="D118" s="37"/>
      <c r="E118" s="36" t="s">
        <v>250</v>
      </c>
      <c r="F118" s="36" t="str">
        <f>VLOOKUP($E118,Codifiche!$A$2:$D$96,3,FALSE)</f>
        <v>SANITÀ AEREA</v>
      </c>
      <c r="G118" s="36" t="str">
        <f>VLOOKUP($E118,Codifiche!$A$2:$D$96,4,FALSE)</f>
        <v>Enti di Stato</v>
      </c>
      <c r="H118" s="38" t="s">
        <v>276</v>
      </c>
      <c r="I118" s="38" t="s">
        <v>305</v>
      </c>
      <c r="J118" s="36"/>
      <c r="K118" s="62" t="s">
        <v>132</v>
      </c>
    </row>
    <row r="119" spans="1:67" s="102" customFormat="1" x14ac:dyDescent="0.2">
      <c r="A119" s="99" t="s">
        <v>0</v>
      </c>
      <c r="B119" s="99" t="s">
        <v>615</v>
      </c>
      <c r="C119" s="100">
        <v>17</v>
      </c>
      <c r="D119" s="100"/>
      <c r="E119" s="99" t="s">
        <v>243</v>
      </c>
      <c r="F119" s="99" t="str">
        <f>VLOOKUP($E119,Codifiche!$A$2:$D$96,3,FALSE)</f>
        <v>POLIZIA</v>
      </c>
      <c r="G119" s="99" t="str">
        <f>VLOOKUP($E119,Codifiche!$A$2:$D$96,4,FALSE)</f>
        <v>Enti di Stato</v>
      </c>
      <c r="H119" s="101" t="s">
        <v>276</v>
      </c>
      <c r="I119" s="101" t="s">
        <v>830</v>
      </c>
      <c r="J119" s="99"/>
      <c r="K119" s="62" t="s">
        <v>132</v>
      </c>
    </row>
    <row r="120" spans="1:67" x14ac:dyDescent="0.2">
      <c r="A120" s="36" t="s">
        <v>0</v>
      </c>
      <c r="B120" s="36" t="s">
        <v>616</v>
      </c>
      <c r="C120" s="37">
        <v>12</v>
      </c>
      <c r="D120" s="37"/>
      <c r="E120" s="36" t="s">
        <v>250</v>
      </c>
      <c r="F120" s="36" t="str">
        <f>VLOOKUP($E120,Codifiche!$A$2:$D$96,3,FALSE)</f>
        <v>SANITÀ AEREA</v>
      </c>
      <c r="G120" s="36" t="str">
        <f>VLOOKUP($E120,Codifiche!$A$2:$D$96,4,FALSE)</f>
        <v>Enti di Stato</v>
      </c>
      <c r="H120" s="38" t="s">
        <v>399</v>
      </c>
      <c r="I120" s="38" t="s">
        <v>307</v>
      </c>
      <c r="J120" s="36"/>
      <c r="K120" s="62" t="s">
        <v>132</v>
      </c>
    </row>
    <row r="121" spans="1:67" x14ac:dyDescent="0.2">
      <c r="A121" s="36" t="s">
        <v>0</v>
      </c>
      <c r="B121" s="36" t="s">
        <v>617</v>
      </c>
      <c r="C121" s="37">
        <v>14</v>
      </c>
      <c r="D121" s="37"/>
      <c r="E121" s="36" t="s">
        <v>238</v>
      </c>
      <c r="F121" s="36" t="str">
        <f>VLOOKUP($E121,Codifiche!$A$2:$D$96,3,FALSE)</f>
        <v>SAC - SERVIZI IGIENICI</v>
      </c>
      <c r="G121" s="36" t="str">
        <f>VLOOKUP($E121,Codifiche!$A$2:$D$96,4,FALSE)</f>
        <v>Gestore</v>
      </c>
      <c r="H121" s="38" t="s">
        <v>283</v>
      </c>
      <c r="I121" s="38" t="s">
        <v>310</v>
      </c>
      <c r="J121" s="36"/>
      <c r="K121" s="62" t="s">
        <v>132</v>
      </c>
    </row>
    <row r="122" spans="1:67" x14ac:dyDescent="0.2">
      <c r="A122" s="36" t="s">
        <v>0</v>
      </c>
      <c r="B122" s="36" t="s">
        <v>618</v>
      </c>
      <c r="C122" s="37">
        <v>5</v>
      </c>
      <c r="D122" s="37"/>
      <c r="E122" s="36" t="s">
        <v>250</v>
      </c>
      <c r="F122" s="36" t="str">
        <f>VLOOKUP($E122,Codifiche!$A$2:$D$96,3,FALSE)</f>
        <v>SANITÀ AEREA</v>
      </c>
      <c r="G122" s="36" t="str">
        <f>VLOOKUP($E122,Codifiche!$A$2:$D$96,4,FALSE)</f>
        <v>Enti di Stato</v>
      </c>
      <c r="H122" s="38" t="s">
        <v>282</v>
      </c>
      <c r="I122" s="38" t="s">
        <v>311</v>
      </c>
      <c r="J122" s="36"/>
      <c r="K122" s="62" t="s">
        <v>132</v>
      </c>
    </row>
    <row r="123" spans="1:67" x14ac:dyDescent="0.2">
      <c r="A123" s="36" t="s">
        <v>0</v>
      </c>
      <c r="B123" s="36" t="s">
        <v>619</v>
      </c>
      <c r="C123" s="37">
        <v>22</v>
      </c>
      <c r="D123" s="37"/>
      <c r="E123" s="36" t="s">
        <v>246</v>
      </c>
      <c r="F123" s="36" t="str">
        <f>VLOOKUP($E123,Codifiche!$A$2:$D$96,3,FALSE)</f>
        <v>GUARDIA DI FINANZA</v>
      </c>
      <c r="G123" s="36" t="str">
        <f>VLOOKUP($E123,Codifiche!$A$2:$D$96,4,FALSE)</f>
        <v>Enti di Stato</v>
      </c>
      <c r="H123" s="38" t="s">
        <v>276</v>
      </c>
      <c r="I123" s="38" t="s">
        <v>312</v>
      </c>
      <c r="J123" s="36"/>
      <c r="K123" s="62" t="s">
        <v>117</v>
      </c>
    </row>
    <row r="124" spans="1:67" x14ac:dyDescent="0.2">
      <c r="A124" s="36" t="s">
        <v>0</v>
      </c>
      <c r="B124" s="36" t="s">
        <v>620</v>
      </c>
      <c r="C124" s="37">
        <v>16</v>
      </c>
      <c r="D124" s="37"/>
      <c r="E124" s="36" t="s">
        <v>246</v>
      </c>
      <c r="F124" s="36" t="str">
        <f>VLOOKUP($E124,Codifiche!$A$2:$D$96,3,FALSE)</f>
        <v>GUARDIA DI FINANZA</v>
      </c>
      <c r="G124" s="36" t="str">
        <f>VLOOKUP($E124,Codifiche!$A$2:$D$96,4,FALSE)</f>
        <v>Enti di Stato</v>
      </c>
      <c r="H124" s="38" t="s">
        <v>276</v>
      </c>
      <c r="I124" s="38" t="s">
        <v>312</v>
      </c>
      <c r="J124" s="36"/>
      <c r="K124" s="62" t="s">
        <v>117</v>
      </c>
    </row>
    <row r="125" spans="1:67" x14ac:dyDescent="0.2">
      <c r="A125" s="36" t="s">
        <v>0</v>
      </c>
      <c r="B125" s="36" t="s">
        <v>621</v>
      </c>
      <c r="C125" s="37">
        <v>23</v>
      </c>
      <c r="D125" s="37"/>
      <c r="E125" s="36" t="s">
        <v>246</v>
      </c>
      <c r="F125" s="36" t="str">
        <f>VLOOKUP($E125,Codifiche!$A$2:$D$96,3,FALSE)</f>
        <v>GUARDIA DI FINANZA</v>
      </c>
      <c r="G125" s="36" t="str">
        <f>VLOOKUP($E125,Codifiche!$A$2:$D$96,4,FALSE)</f>
        <v>Enti di Stato</v>
      </c>
      <c r="H125" s="38" t="s">
        <v>276</v>
      </c>
      <c r="I125" s="38" t="s">
        <v>312</v>
      </c>
      <c r="J125" s="36"/>
      <c r="K125" s="62" t="s">
        <v>117</v>
      </c>
    </row>
    <row r="126" spans="1:67" x14ac:dyDescent="0.2">
      <c r="A126" s="36" t="s">
        <v>0</v>
      </c>
      <c r="B126" s="36" t="s">
        <v>622</v>
      </c>
      <c r="C126" s="37">
        <v>7</v>
      </c>
      <c r="D126" s="37"/>
      <c r="E126" s="36" t="s">
        <v>237</v>
      </c>
      <c r="F126" s="36" t="str">
        <f>VLOOKUP($E126,Codifiche!$A$2:$D$96,3,FALSE)</f>
        <v>SAC - LOCALI TECNICI</v>
      </c>
      <c r="G126" s="36" t="str">
        <f>VLOOKUP($E126,Codifiche!$A$2:$D$96,4,FALSE)</f>
        <v>Gestore</v>
      </c>
      <c r="H126" s="38" t="s">
        <v>438</v>
      </c>
      <c r="I126" s="38" t="s">
        <v>70</v>
      </c>
      <c r="J126" s="36"/>
      <c r="K126" s="62" t="s">
        <v>114</v>
      </c>
    </row>
    <row r="127" spans="1:67" x14ac:dyDescent="0.2">
      <c r="A127" s="36" t="s">
        <v>0</v>
      </c>
      <c r="B127" s="36" t="s">
        <v>623</v>
      </c>
      <c r="C127" s="37">
        <v>14</v>
      </c>
      <c r="D127" s="37"/>
      <c r="E127" s="36" t="s">
        <v>246</v>
      </c>
      <c r="F127" s="36" t="str">
        <f>VLOOKUP($E127,Codifiche!$A$2:$D$96,3,FALSE)</f>
        <v>GUARDIA DI FINANZA</v>
      </c>
      <c r="G127" s="36" t="str">
        <f>VLOOKUP($E127,Codifiche!$A$2:$D$96,4,FALSE)</f>
        <v>Enti di Stato</v>
      </c>
      <c r="H127" s="38" t="s">
        <v>276</v>
      </c>
      <c r="I127" s="38" t="s">
        <v>312</v>
      </c>
      <c r="J127" s="36"/>
      <c r="K127" s="62" t="s">
        <v>117</v>
      </c>
    </row>
    <row r="128" spans="1:67" x14ac:dyDescent="0.2">
      <c r="A128" s="36" t="s">
        <v>0</v>
      </c>
      <c r="B128" s="36" t="s">
        <v>624</v>
      </c>
      <c r="C128" s="37">
        <v>15</v>
      </c>
      <c r="D128" s="37"/>
      <c r="E128" s="36" t="s">
        <v>243</v>
      </c>
      <c r="F128" s="36" t="str">
        <f>VLOOKUP($E128,Codifiche!$A$2:$D$96,3,FALSE)</f>
        <v>POLIZIA</v>
      </c>
      <c r="G128" s="36" t="str">
        <f>VLOOKUP($E128,Codifiche!$A$2:$D$96,4,FALSE)</f>
        <v>Enti di Stato</v>
      </c>
      <c r="H128" s="38" t="s">
        <v>276</v>
      </c>
      <c r="I128" s="38" t="s">
        <v>313</v>
      </c>
      <c r="J128" s="36"/>
      <c r="K128" s="62" t="s">
        <v>111</v>
      </c>
    </row>
    <row r="129" spans="1:11" s="102" customFormat="1" x14ac:dyDescent="0.2">
      <c r="A129" s="99" t="s">
        <v>0</v>
      </c>
      <c r="B129" s="99" t="s">
        <v>625</v>
      </c>
      <c r="C129" s="100">
        <v>8</v>
      </c>
      <c r="D129" s="100"/>
      <c r="E129" s="99" t="s">
        <v>243</v>
      </c>
      <c r="F129" s="99" t="str">
        <f>VLOOKUP($E129,Codifiche!$A$2:$D$96,3,FALSE)</f>
        <v>POLIZIA</v>
      </c>
      <c r="G129" s="99" t="str">
        <f>VLOOKUP($E129,Codifiche!$A$2:$D$96,4,FALSE)</f>
        <v>Enti di Stato</v>
      </c>
      <c r="H129" s="101" t="s">
        <v>276</v>
      </c>
      <c r="I129" s="101" t="s">
        <v>313</v>
      </c>
      <c r="J129" s="99"/>
      <c r="K129" s="62" t="s">
        <v>111</v>
      </c>
    </row>
    <row r="130" spans="1:11" s="102" customFormat="1" x14ac:dyDescent="0.2">
      <c r="A130" s="99" t="s">
        <v>0</v>
      </c>
      <c r="B130" s="99" t="s">
        <v>871</v>
      </c>
      <c r="C130" s="100">
        <v>2</v>
      </c>
      <c r="D130" s="100"/>
      <c r="E130" s="99" t="s">
        <v>243</v>
      </c>
      <c r="F130" s="99" t="str">
        <f>VLOOKUP($E130,Codifiche!$A$2:$D$96,3,FALSE)</f>
        <v>POLIZIA</v>
      </c>
      <c r="G130" s="99" t="str">
        <f>VLOOKUP($E130,Codifiche!$A$2:$D$96,4,FALSE)</f>
        <v>Enti di Stato</v>
      </c>
      <c r="H130" s="101" t="s">
        <v>276</v>
      </c>
      <c r="I130" s="101" t="s">
        <v>842</v>
      </c>
      <c r="J130" s="99"/>
      <c r="K130" s="62"/>
    </row>
    <row r="131" spans="1:11" x14ac:dyDescent="0.2">
      <c r="A131" s="36" t="s">
        <v>0</v>
      </c>
      <c r="B131" s="36" t="s">
        <v>626</v>
      </c>
      <c r="C131" s="37">
        <v>20</v>
      </c>
      <c r="D131" s="37"/>
      <c r="E131" s="36" t="s">
        <v>246</v>
      </c>
      <c r="F131" s="36" t="str">
        <f>VLOOKUP($E131,Codifiche!$A$2:$D$96,3,FALSE)</f>
        <v>GUARDIA DI FINANZA</v>
      </c>
      <c r="G131" s="36" t="str">
        <f>VLOOKUP($E131,Codifiche!$A$2:$D$96,4,FALSE)</f>
        <v>Enti di Stato</v>
      </c>
      <c r="H131" s="38" t="s">
        <v>276</v>
      </c>
      <c r="I131" s="38" t="s">
        <v>312</v>
      </c>
      <c r="J131" s="36"/>
      <c r="K131" s="62" t="s">
        <v>117</v>
      </c>
    </row>
    <row r="132" spans="1:11" x14ac:dyDescent="0.2">
      <c r="A132" s="36" t="s">
        <v>0</v>
      </c>
      <c r="B132" s="36" t="s">
        <v>627</v>
      </c>
      <c r="C132" s="37">
        <v>18</v>
      </c>
      <c r="D132" s="37"/>
      <c r="E132" s="36" t="s">
        <v>246</v>
      </c>
      <c r="F132" s="36" t="str">
        <f>VLOOKUP($E132,Codifiche!$A$2:$D$96,3,FALSE)</f>
        <v>GUARDIA DI FINANZA</v>
      </c>
      <c r="G132" s="36" t="str">
        <f>VLOOKUP($E132,Codifiche!$A$2:$D$96,4,FALSE)</f>
        <v>Enti di Stato</v>
      </c>
      <c r="H132" s="38" t="s">
        <v>276</v>
      </c>
      <c r="I132" s="38" t="s">
        <v>312</v>
      </c>
      <c r="J132" s="36"/>
      <c r="K132" s="62" t="s">
        <v>117</v>
      </c>
    </row>
    <row r="133" spans="1:11" x14ac:dyDescent="0.2">
      <c r="A133" s="36" t="s">
        <v>0</v>
      </c>
      <c r="B133" s="36" t="s">
        <v>628</v>
      </c>
      <c r="C133" s="37">
        <v>19</v>
      </c>
      <c r="D133" s="37"/>
      <c r="E133" s="36" t="s">
        <v>246</v>
      </c>
      <c r="F133" s="36" t="str">
        <f>VLOOKUP($E133,Codifiche!$A$2:$D$96,3,FALSE)</f>
        <v>GUARDIA DI FINANZA</v>
      </c>
      <c r="G133" s="36" t="str">
        <f>VLOOKUP($E133,Codifiche!$A$2:$D$96,4,FALSE)</f>
        <v>Enti di Stato</v>
      </c>
      <c r="H133" s="38" t="s">
        <v>276</v>
      </c>
      <c r="I133" s="38" t="s">
        <v>312</v>
      </c>
      <c r="J133" s="36"/>
      <c r="K133" s="62" t="s">
        <v>117</v>
      </c>
    </row>
    <row r="134" spans="1:11" x14ac:dyDescent="0.2">
      <c r="A134" s="36" t="s">
        <v>0</v>
      </c>
      <c r="B134" s="36" t="s">
        <v>629</v>
      </c>
      <c r="C134" s="37">
        <v>17</v>
      </c>
      <c r="D134" s="37"/>
      <c r="E134" s="36" t="s">
        <v>246</v>
      </c>
      <c r="F134" s="36" t="str">
        <f>VLOOKUP($E134,Codifiche!$A$2:$D$96,3,FALSE)</f>
        <v>GUARDIA DI FINANZA</v>
      </c>
      <c r="G134" s="36" t="str">
        <f>VLOOKUP($E134,Codifiche!$A$2:$D$96,4,FALSE)</f>
        <v>Enti di Stato</v>
      </c>
      <c r="H134" s="38" t="s">
        <v>276</v>
      </c>
      <c r="I134" s="38" t="s">
        <v>312</v>
      </c>
      <c r="J134" s="36"/>
      <c r="K134" s="62" t="s">
        <v>117</v>
      </c>
    </row>
    <row r="135" spans="1:11" x14ac:dyDescent="0.2">
      <c r="A135" s="36" t="s">
        <v>0</v>
      </c>
      <c r="B135" s="36" t="s">
        <v>630</v>
      </c>
      <c r="C135" s="37">
        <v>28</v>
      </c>
      <c r="D135" s="37"/>
      <c r="E135" s="36" t="s">
        <v>246</v>
      </c>
      <c r="F135" s="36" t="str">
        <f>VLOOKUP($E135,Codifiche!$A$2:$D$96,3,FALSE)</f>
        <v>GUARDIA DI FINANZA</v>
      </c>
      <c r="G135" s="36" t="str">
        <f>VLOOKUP($E135,Codifiche!$A$2:$D$96,4,FALSE)</f>
        <v>Enti di Stato</v>
      </c>
      <c r="H135" s="38" t="s">
        <v>276</v>
      </c>
      <c r="I135" s="38" t="s">
        <v>276</v>
      </c>
      <c r="J135" s="36"/>
      <c r="K135" s="62" t="s">
        <v>125</v>
      </c>
    </row>
    <row r="136" spans="1:11" x14ac:dyDescent="0.2">
      <c r="A136" s="36" t="s">
        <v>0</v>
      </c>
      <c r="B136" s="36" t="s">
        <v>631</v>
      </c>
      <c r="C136" s="37">
        <v>28</v>
      </c>
      <c r="D136" s="37"/>
      <c r="E136" s="36" t="s">
        <v>237</v>
      </c>
      <c r="F136" s="36" t="str">
        <f>VLOOKUP($E136,Codifiche!$A$2:$D$96,3,FALSE)</f>
        <v>SAC - LOCALI TECNICI</v>
      </c>
      <c r="G136" s="36" t="str">
        <f>VLOOKUP($E136,Codifiche!$A$2:$D$96,4,FALSE)</f>
        <v>Gestore</v>
      </c>
      <c r="H136" s="38" t="s">
        <v>438</v>
      </c>
      <c r="I136" s="38" t="s">
        <v>70</v>
      </c>
      <c r="J136" s="36"/>
      <c r="K136" s="62" t="s">
        <v>114</v>
      </c>
    </row>
    <row r="137" spans="1:11" x14ac:dyDescent="0.2">
      <c r="A137" s="36" t="s">
        <v>0</v>
      </c>
      <c r="B137" s="36" t="s">
        <v>758</v>
      </c>
      <c r="C137" s="37">
        <v>15</v>
      </c>
      <c r="D137" s="37"/>
      <c r="E137" s="36" t="s">
        <v>237</v>
      </c>
      <c r="F137" s="36" t="str">
        <f>VLOOKUP($E137,Codifiche!$A$2:$D$96,3,FALSE)</f>
        <v>SAC - LOCALI TECNICI</v>
      </c>
      <c r="G137" s="36" t="str">
        <f>VLOOKUP($E137,Codifiche!$A$2:$D$96,4,FALSE)</f>
        <v>Gestore</v>
      </c>
      <c r="H137" s="38" t="s">
        <v>438</v>
      </c>
      <c r="I137" s="38" t="s">
        <v>70</v>
      </c>
      <c r="J137" s="36"/>
      <c r="K137" s="62"/>
    </row>
    <row r="138" spans="1:11" x14ac:dyDescent="0.2">
      <c r="A138" s="36" t="s">
        <v>0</v>
      </c>
      <c r="B138" s="36" t="s">
        <v>632</v>
      </c>
      <c r="C138" s="37">
        <v>17</v>
      </c>
      <c r="D138" s="37"/>
      <c r="E138" s="36" t="s">
        <v>243</v>
      </c>
      <c r="F138" s="36" t="str">
        <f>VLOOKUP($E138,Codifiche!$A$2:$D$96,3,FALSE)</f>
        <v>POLIZIA</v>
      </c>
      <c r="G138" s="36" t="str">
        <f>VLOOKUP($E138,Codifiche!$A$2:$D$96,4,FALSE)</f>
        <v>Enti di Stato</v>
      </c>
      <c r="H138" s="38" t="s">
        <v>276</v>
      </c>
      <c r="I138" s="38" t="s">
        <v>313</v>
      </c>
      <c r="J138" s="36"/>
      <c r="K138" s="62" t="s">
        <v>111</v>
      </c>
    </row>
    <row r="139" spans="1:11" x14ac:dyDescent="0.2">
      <c r="A139" s="36" t="s">
        <v>0</v>
      </c>
      <c r="B139" s="36" t="s">
        <v>633</v>
      </c>
      <c r="C139" s="37">
        <v>10</v>
      </c>
      <c r="D139" s="37"/>
      <c r="E139" s="36" t="s">
        <v>243</v>
      </c>
      <c r="F139" s="36" t="str">
        <f>VLOOKUP($E139,Codifiche!$A$2:$D$96,3,FALSE)</f>
        <v>POLIZIA</v>
      </c>
      <c r="G139" s="36" t="str">
        <f>VLOOKUP($E139,Codifiche!$A$2:$D$96,4,FALSE)</f>
        <v>Enti di Stato</v>
      </c>
      <c r="H139" s="38" t="s">
        <v>276</v>
      </c>
      <c r="I139" s="38" t="s">
        <v>313</v>
      </c>
      <c r="J139" s="36"/>
      <c r="K139" s="62" t="s">
        <v>111</v>
      </c>
    </row>
    <row r="140" spans="1:11" s="102" customFormat="1" x14ac:dyDescent="0.2">
      <c r="A140" s="99" t="s">
        <v>0</v>
      </c>
      <c r="B140" s="99" t="s">
        <v>634</v>
      </c>
      <c r="C140" s="100">
        <v>16</v>
      </c>
      <c r="D140" s="100"/>
      <c r="E140" s="99" t="s">
        <v>243</v>
      </c>
      <c r="F140" s="99" t="str">
        <f>VLOOKUP($E140,Codifiche!$A$2:$D$96,3,FALSE)</f>
        <v>POLIZIA</v>
      </c>
      <c r="G140" s="99" t="str">
        <f>VLOOKUP($E140,Codifiche!$A$2:$D$96,4,FALSE)</f>
        <v>Enti di Stato</v>
      </c>
      <c r="H140" s="101" t="s">
        <v>276</v>
      </c>
      <c r="I140" s="101" t="s">
        <v>313</v>
      </c>
      <c r="J140" s="99"/>
      <c r="K140" s="62" t="s">
        <v>111</v>
      </c>
    </row>
    <row r="141" spans="1:11" s="102" customFormat="1" x14ac:dyDescent="0.2">
      <c r="A141" s="99" t="s">
        <v>0</v>
      </c>
      <c r="B141" s="99" t="s">
        <v>872</v>
      </c>
      <c r="C141" s="100">
        <v>12</v>
      </c>
      <c r="D141" s="100"/>
      <c r="E141" s="99" t="s">
        <v>243</v>
      </c>
      <c r="F141" s="99" t="str">
        <f>VLOOKUP($E141,Codifiche!$A$2:$D$96,3,FALSE)</f>
        <v>POLIZIA</v>
      </c>
      <c r="G141" s="99" t="str">
        <f>VLOOKUP($E141,Codifiche!$A$2:$D$96,4,FALSE)</f>
        <v>Enti di Stato</v>
      </c>
      <c r="H141" s="101" t="s">
        <v>276</v>
      </c>
      <c r="I141" s="101" t="s">
        <v>313</v>
      </c>
      <c r="J141" s="99"/>
      <c r="K141" s="62"/>
    </row>
    <row r="142" spans="1:11" x14ac:dyDescent="0.2">
      <c r="A142" s="36" t="s">
        <v>0</v>
      </c>
      <c r="B142" s="36" t="s">
        <v>635</v>
      </c>
      <c r="C142" s="37">
        <v>6</v>
      </c>
      <c r="D142" s="37"/>
      <c r="E142" s="36" t="s">
        <v>237</v>
      </c>
      <c r="F142" s="36" t="str">
        <f>VLOOKUP($E142,Codifiche!$A$2:$D$96,3,FALSE)</f>
        <v>SAC - LOCALI TECNICI</v>
      </c>
      <c r="G142" s="36" t="str">
        <f>VLOOKUP($E142,Codifiche!$A$2:$D$96,4,FALSE)</f>
        <v>Gestore</v>
      </c>
      <c r="H142" s="38" t="s">
        <v>438</v>
      </c>
      <c r="I142" s="38" t="s">
        <v>70</v>
      </c>
      <c r="J142" s="36"/>
      <c r="K142" s="62" t="s">
        <v>114</v>
      </c>
    </row>
    <row r="143" spans="1:11" x14ac:dyDescent="0.2">
      <c r="A143" s="36" t="s">
        <v>0</v>
      </c>
      <c r="B143" s="36" t="s">
        <v>636</v>
      </c>
      <c r="C143" s="37">
        <v>18</v>
      </c>
      <c r="D143" s="37"/>
      <c r="E143" s="36" t="s">
        <v>247</v>
      </c>
      <c r="F143" s="36" t="str">
        <f>VLOOKUP($E143,Codifiche!$A$2:$D$96,3,FALSE)</f>
        <v>DOGANA</v>
      </c>
      <c r="G143" s="36" t="str">
        <f>VLOOKUP($E143,Codifiche!$A$2:$D$96,4,FALSE)</f>
        <v>Enti di Stato</v>
      </c>
      <c r="H143" s="38" t="s">
        <v>276</v>
      </c>
      <c r="I143" s="38" t="s">
        <v>830</v>
      </c>
      <c r="J143" s="36"/>
      <c r="K143" s="62" t="s">
        <v>117</v>
      </c>
    </row>
    <row r="144" spans="1:11" x14ac:dyDescent="0.2">
      <c r="A144" s="36" t="s">
        <v>0</v>
      </c>
      <c r="B144" s="36" t="s">
        <v>637</v>
      </c>
      <c r="C144" s="37">
        <v>18</v>
      </c>
      <c r="D144" s="37"/>
      <c r="E144" s="36" t="s">
        <v>247</v>
      </c>
      <c r="F144" s="36" t="str">
        <f>VLOOKUP($E144,Codifiche!$A$2:$D$96,3,FALSE)</f>
        <v>DOGANA</v>
      </c>
      <c r="G144" s="36" t="str">
        <f>VLOOKUP($E144,Codifiche!$A$2:$D$96,4,FALSE)</f>
        <v>Enti di Stato</v>
      </c>
      <c r="H144" s="38" t="s">
        <v>276</v>
      </c>
      <c r="I144" s="38" t="s">
        <v>276</v>
      </c>
      <c r="J144" s="36"/>
      <c r="K144" s="62" t="s">
        <v>117</v>
      </c>
    </row>
    <row r="145" spans="1:11" x14ac:dyDescent="0.2">
      <c r="A145" s="36" t="s">
        <v>0</v>
      </c>
      <c r="B145" s="36" t="s">
        <v>638</v>
      </c>
      <c r="C145" s="37">
        <v>17</v>
      </c>
      <c r="D145" s="37"/>
      <c r="E145" s="36" t="s">
        <v>247</v>
      </c>
      <c r="F145" s="36" t="str">
        <f>VLOOKUP($E145,Codifiche!$A$2:$D$96,3,FALSE)</f>
        <v>DOGANA</v>
      </c>
      <c r="G145" s="36" t="str">
        <f>VLOOKUP($E145,Codifiche!$A$2:$D$96,4,FALSE)</f>
        <v>Enti di Stato</v>
      </c>
      <c r="H145" s="38" t="s">
        <v>276</v>
      </c>
      <c r="I145" s="38" t="s">
        <v>276</v>
      </c>
      <c r="J145" s="36"/>
      <c r="K145" s="62" t="s">
        <v>127</v>
      </c>
    </row>
    <row r="146" spans="1:11" x14ac:dyDescent="0.2">
      <c r="A146" s="36" t="s">
        <v>0</v>
      </c>
      <c r="B146" s="36" t="s">
        <v>639</v>
      </c>
      <c r="C146" s="37">
        <v>21</v>
      </c>
      <c r="D146" s="37"/>
      <c r="E146" s="36" t="s">
        <v>247</v>
      </c>
      <c r="F146" s="36" t="str">
        <f>VLOOKUP($E146,Codifiche!$A$2:$D$96,3,FALSE)</f>
        <v>DOGANA</v>
      </c>
      <c r="G146" s="36" t="str">
        <f>VLOOKUP($E146,Codifiche!$A$2:$D$96,4,FALSE)</f>
        <v>Enti di Stato</v>
      </c>
      <c r="H146" s="38" t="s">
        <v>276</v>
      </c>
      <c r="I146" s="38" t="s">
        <v>276</v>
      </c>
      <c r="J146" s="36"/>
      <c r="K146" s="62" t="s">
        <v>125</v>
      </c>
    </row>
    <row r="147" spans="1:11" x14ac:dyDescent="0.2">
      <c r="A147" s="36" t="s">
        <v>0</v>
      </c>
      <c r="B147" s="36" t="s">
        <v>640</v>
      </c>
      <c r="C147" s="37">
        <v>11</v>
      </c>
      <c r="D147" s="37"/>
      <c r="E147" s="36" t="s">
        <v>247</v>
      </c>
      <c r="F147" s="36" t="str">
        <f>VLOOKUP($E147,Codifiche!$A$2:$D$96,3,FALSE)</f>
        <v>DOGANA</v>
      </c>
      <c r="G147" s="36" t="str">
        <f>VLOOKUP($E147,Codifiche!$A$2:$D$96,4,FALSE)</f>
        <v>Enti di Stato</v>
      </c>
      <c r="H147" s="38" t="s">
        <v>88</v>
      </c>
      <c r="I147" s="38" t="s">
        <v>88</v>
      </c>
      <c r="J147" s="36"/>
      <c r="K147" s="62" t="s">
        <v>125</v>
      </c>
    </row>
    <row r="148" spans="1:11" x14ac:dyDescent="0.2">
      <c r="A148" s="36" t="s">
        <v>0</v>
      </c>
      <c r="B148" s="36" t="s">
        <v>641</v>
      </c>
      <c r="C148" s="37">
        <v>19</v>
      </c>
      <c r="D148" s="37"/>
      <c r="E148" s="36" t="s">
        <v>247</v>
      </c>
      <c r="F148" s="36" t="str">
        <f>VLOOKUP($E148,Codifiche!$A$2:$D$96,3,FALSE)</f>
        <v>DOGANA</v>
      </c>
      <c r="G148" s="36" t="str">
        <f>VLOOKUP($E148,Codifiche!$A$2:$D$96,4,FALSE)</f>
        <v>Enti di Stato</v>
      </c>
      <c r="H148" s="38" t="s">
        <v>276</v>
      </c>
      <c r="I148" s="38" t="s">
        <v>276</v>
      </c>
      <c r="J148" s="36"/>
      <c r="K148" s="62" t="s">
        <v>125</v>
      </c>
    </row>
    <row r="149" spans="1:11" x14ac:dyDescent="0.2">
      <c r="A149" s="36" t="s">
        <v>0</v>
      </c>
      <c r="B149" s="36" t="s">
        <v>642</v>
      </c>
      <c r="C149" s="37">
        <v>12</v>
      </c>
      <c r="D149" s="37"/>
      <c r="E149" s="36" t="s">
        <v>247</v>
      </c>
      <c r="F149" s="36" t="str">
        <f>VLOOKUP($E149,Codifiche!$A$2:$D$96,3,FALSE)</f>
        <v>DOGANA</v>
      </c>
      <c r="G149" s="36" t="str">
        <f>VLOOKUP($E149,Codifiche!$A$2:$D$96,4,FALSE)</f>
        <v>Enti di Stato</v>
      </c>
      <c r="H149" s="38" t="s">
        <v>276</v>
      </c>
      <c r="I149" s="38" t="s">
        <v>276</v>
      </c>
      <c r="J149" s="36"/>
      <c r="K149" s="62" t="s">
        <v>125</v>
      </c>
    </row>
    <row r="150" spans="1:11" x14ac:dyDescent="0.2">
      <c r="A150" s="36" t="s">
        <v>0</v>
      </c>
      <c r="B150" s="36" t="s">
        <v>643</v>
      </c>
      <c r="C150" s="37">
        <v>15</v>
      </c>
      <c r="D150" s="37"/>
      <c r="E150" s="36" t="s">
        <v>246</v>
      </c>
      <c r="F150" s="36" t="str">
        <f>VLOOKUP($E150,Codifiche!$A$2:$D$96,3,FALSE)</f>
        <v>GUARDIA DI FINANZA</v>
      </c>
      <c r="G150" s="36" t="str">
        <f>VLOOKUP($E150,Codifiche!$A$2:$D$96,4,FALSE)</f>
        <v>Enti di Stato</v>
      </c>
      <c r="H150" s="38" t="s">
        <v>276</v>
      </c>
      <c r="I150" s="38" t="s">
        <v>312</v>
      </c>
      <c r="J150" s="36"/>
      <c r="K150" s="62" t="s">
        <v>117</v>
      </c>
    </row>
    <row r="151" spans="1:11" x14ac:dyDescent="0.2">
      <c r="A151" s="36" t="s">
        <v>0</v>
      </c>
      <c r="B151" s="36" t="s">
        <v>644</v>
      </c>
      <c r="C151" s="37">
        <v>33</v>
      </c>
      <c r="D151" s="37"/>
      <c r="E151" s="36" t="s">
        <v>239</v>
      </c>
      <c r="F151" s="36" t="str">
        <f>VLOOKUP($E151,Codifiche!$A$2:$D$96,3,FALSE)</f>
        <v>SAC - SERVIZI GENERALI</v>
      </c>
      <c r="G151" s="36" t="str">
        <f>VLOOKUP($E151,Codifiche!$A$2:$D$96,4,FALSE)</f>
        <v>Gestore</v>
      </c>
      <c r="H151" s="38" t="s">
        <v>315</v>
      </c>
      <c r="I151" s="38" t="s">
        <v>505</v>
      </c>
      <c r="J151" s="36"/>
      <c r="K151" s="62" t="s">
        <v>117</v>
      </c>
    </row>
    <row r="152" spans="1:11" x14ac:dyDescent="0.2">
      <c r="A152" s="36" t="s">
        <v>0</v>
      </c>
      <c r="B152" s="36" t="s">
        <v>645</v>
      </c>
      <c r="C152" s="37">
        <v>17</v>
      </c>
      <c r="D152" s="37"/>
      <c r="E152" s="36" t="s">
        <v>236</v>
      </c>
      <c r="F152" s="36" t="str">
        <f>VLOOKUP($E152,Codifiche!$A$2:$D$96,3,FALSE)</f>
        <v>SAC SERVICE S.r.l.</v>
      </c>
      <c r="G152" s="36"/>
      <c r="H152" s="38" t="s">
        <v>276</v>
      </c>
      <c r="I152" s="38"/>
      <c r="J152" s="36"/>
      <c r="K152" s="62" t="s">
        <v>123</v>
      </c>
    </row>
    <row r="153" spans="1:11" x14ac:dyDescent="0.2">
      <c r="A153" s="36" t="s">
        <v>0</v>
      </c>
      <c r="B153" s="36" t="s">
        <v>646</v>
      </c>
      <c r="C153" s="37">
        <v>27</v>
      </c>
      <c r="D153" s="37"/>
      <c r="E153" s="36" t="s">
        <v>247</v>
      </c>
      <c r="F153" s="36" t="str">
        <f>VLOOKUP($E153,Codifiche!$A$2:$D$96,3,FALSE)</f>
        <v>DOGANA</v>
      </c>
      <c r="G153" s="36" t="str">
        <f>VLOOKUP($E153,Codifiche!$A$2:$D$96,4,FALSE)</f>
        <v>Enti di Stato</v>
      </c>
      <c r="H153" s="38" t="s">
        <v>276</v>
      </c>
      <c r="I153" s="38"/>
      <c r="J153" s="36"/>
      <c r="K153" s="62" t="s">
        <v>123</v>
      </c>
    </row>
    <row r="154" spans="1:11" x14ac:dyDescent="0.2">
      <c r="A154" s="36" t="s">
        <v>0</v>
      </c>
      <c r="B154" s="36" t="s">
        <v>647</v>
      </c>
      <c r="C154" s="37">
        <v>31</v>
      </c>
      <c r="D154" s="37"/>
      <c r="E154" s="36" t="s">
        <v>261</v>
      </c>
      <c r="F154" s="36" t="str">
        <f>VLOOKUP($E154,Codifiche!$A$2:$D$96,3,FALSE)</f>
        <v>PROMOZIONE E SVILUPPO SICILIA</v>
      </c>
      <c r="G154" s="36" t="str">
        <f>VLOOKUP($E154,Codifiche!$A$2:$D$96,4,FALSE)</f>
        <v>Subconcessioni</v>
      </c>
      <c r="H154" s="38" t="s">
        <v>377</v>
      </c>
      <c r="I154" s="38" t="s">
        <v>316</v>
      </c>
      <c r="J154" s="36"/>
      <c r="K154" s="62" t="s">
        <v>181</v>
      </c>
    </row>
    <row r="155" spans="1:11" x14ac:dyDescent="0.2">
      <c r="A155" s="36" t="s">
        <v>0</v>
      </c>
      <c r="B155" s="36" t="s">
        <v>648</v>
      </c>
      <c r="C155" s="37">
        <v>21</v>
      </c>
      <c r="D155" s="37"/>
      <c r="E155" s="36" t="s">
        <v>261</v>
      </c>
      <c r="F155" s="36" t="str">
        <f>VLOOKUP($E155,Codifiche!$A$2:$D$96,3,FALSE)</f>
        <v>PROMOZIONE E SVILUPPO SICILIA</v>
      </c>
      <c r="G155" s="36" t="str">
        <f>VLOOKUP($E155,Codifiche!$A$2:$D$96,4,FALSE)</f>
        <v>Subconcessioni</v>
      </c>
      <c r="H155" s="38" t="s">
        <v>377</v>
      </c>
      <c r="I155" s="38" t="s">
        <v>317</v>
      </c>
      <c r="J155" s="36"/>
      <c r="K155" s="62" t="s">
        <v>181</v>
      </c>
    </row>
    <row r="156" spans="1:11" x14ac:dyDescent="0.2">
      <c r="A156" s="36" t="s">
        <v>0</v>
      </c>
      <c r="B156" s="36" t="s">
        <v>649</v>
      </c>
      <c r="C156" s="37">
        <v>19</v>
      </c>
      <c r="D156" s="37"/>
      <c r="E156" s="36" t="s">
        <v>239</v>
      </c>
      <c r="F156" s="36" t="str">
        <f>VLOOKUP($E156,Codifiche!$A$2:$D$96,3,FALSE)</f>
        <v>SAC - SERVIZI GENERALI</v>
      </c>
      <c r="G156" s="36" t="str">
        <f>VLOOKUP($E156,Codifiche!$A$2:$D$96,4,FALSE)</f>
        <v>Gestore</v>
      </c>
      <c r="H156" s="38" t="s">
        <v>315</v>
      </c>
      <c r="I156" s="38" t="s">
        <v>541</v>
      </c>
      <c r="J156" s="36"/>
      <c r="K156" s="62" t="s">
        <v>107</v>
      </c>
    </row>
    <row r="157" spans="1:11" x14ac:dyDescent="0.2">
      <c r="A157" s="36" t="s">
        <v>0</v>
      </c>
      <c r="B157" s="36" t="s">
        <v>650</v>
      </c>
      <c r="C157" s="37">
        <v>72</v>
      </c>
      <c r="D157" s="37"/>
      <c r="E157" s="36" t="s">
        <v>239</v>
      </c>
      <c r="F157" s="36" t="str">
        <f>VLOOKUP($E157,Codifiche!$A$2:$D$96,3,FALSE)</f>
        <v>SAC - SERVIZI GENERALI</v>
      </c>
      <c r="G157" s="36" t="str">
        <f>VLOOKUP($E157,Codifiche!$A$2:$D$96,4,FALSE)</f>
        <v>Gestore</v>
      </c>
      <c r="H157" s="38" t="s">
        <v>507</v>
      </c>
      <c r="I157" s="38" t="s">
        <v>506</v>
      </c>
      <c r="J157" s="36"/>
      <c r="K157" s="62" t="s">
        <v>116</v>
      </c>
    </row>
    <row r="158" spans="1:11" x14ac:dyDescent="0.2">
      <c r="A158" s="36" t="s">
        <v>0</v>
      </c>
      <c r="B158" s="36" t="s">
        <v>651</v>
      </c>
      <c r="C158" s="37">
        <v>7</v>
      </c>
      <c r="D158" s="37"/>
      <c r="E158" s="36" t="s">
        <v>237</v>
      </c>
      <c r="F158" s="36" t="str">
        <f>VLOOKUP($E158,Codifiche!$A$2:$D$96,3,FALSE)</f>
        <v>SAC - LOCALI TECNICI</v>
      </c>
      <c r="G158" s="36" t="str">
        <f>VLOOKUP($E158,Codifiche!$A$2:$D$96,4,FALSE)</f>
        <v>Gestore</v>
      </c>
      <c r="H158" s="38" t="s">
        <v>438</v>
      </c>
      <c r="I158" s="38" t="s">
        <v>70</v>
      </c>
      <c r="J158" s="36"/>
      <c r="K158" s="62" t="s">
        <v>116</v>
      </c>
    </row>
    <row r="159" spans="1:11" x14ac:dyDescent="0.2">
      <c r="A159" s="36" t="s">
        <v>0</v>
      </c>
      <c r="B159" s="36" t="s">
        <v>652</v>
      </c>
      <c r="C159" s="37">
        <v>44</v>
      </c>
      <c r="D159" s="37"/>
      <c r="E159" s="36" t="s">
        <v>239</v>
      </c>
      <c r="F159" s="36" t="str">
        <f>VLOOKUP($E159,Codifiche!$A$2:$D$96,3,FALSE)</f>
        <v>SAC - SERVIZI GENERALI</v>
      </c>
      <c r="G159" s="36" t="str">
        <f>VLOOKUP($E159,Codifiche!$A$2:$D$96,4,FALSE)</f>
        <v>Gestore</v>
      </c>
      <c r="H159" s="38" t="s">
        <v>88</v>
      </c>
      <c r="I159" s="38" t="s">
        <v>318</v>
      </c>
      <c r="J159" s="36"/>
      <c r="K159" s="62" t="s">
        <v>116</v>
      </c>
    </row>
    <row r="160" spans="1:11" x14ac:dyDescent="0.2">
      <c r="A160" s="36" t="s">
        <v>0</v>
      </c>
      <c r="B160" s="36" t="s">
        <v>653</v>
      </c>
      <c r="C160" s="37">
        <v>19</v>
      </c>
      <c r="D160" s="37"/>
      <c r="E160" s="36" t="s">
        <v>238</v>
      </c>
      <c r="F160" s="36" t="str">
        <f>VLOOKUP($E160,Codifiche!$A$2:$D$96,3,FALSE)</f>
        <v>SAC - SERVIZI IGIENICI</v>
      </c>
      <c r="G160" s="36" t="str">
        <f>VLOOKUP($E160,Codifiche!$A$2:$D$96,4,FALSE)</f>
        <v>Gestore</v>
      </c>
      <c r="H160" s="38" t="s">
        <v>283</v>
      </c>
      <c r="I160" s="38" t="s">
        <v>443</v>
      </c>
      <c r="J160" s="36"/>
      <c r="K160" s="62" t="s">
        <v>181</v>
      </c>
    </row>
    <row r="161" spans="1:11" x14ac:dyDescent="0.2">
      <c r="A161" s="36" t="s">
        <v>0</v>
      </c>
      <c r="B161" s="36" t="s">
        <v>654</v>
      </c>
      <c r="C161" s="37">
        <v>6</v>
      </c>
      <c r="D161" s="37"/>
      <c r="E161" s="36" t="s">
        <v>239</v>
      </c>
      <c r="F161" s="36" t="str">
        <f>VLOOKUP($E161,Codifiche!$A$2:$D$96,3,FALSE)</f>
        <v>SAC - SERVIZI GENERALI</v>
      </c>
      <c r="G161" s="36" t="str">
        <f>VLOOKUP($E161,Codifiche!$A$2:$D$96,4,FALSE)</f>
        <v>Gestore</v>
      </c>
      <c r="H161" s="38" t="s">
        <v>88</v>
      </c>
      <c r="I161" s="38" t="s">
        <v>493</v>
      </c>
      <c r="J161" s="36"/>
      <c r="K161" s="62" t="s">
        <v>181</v>
      </c>
    </row>
    <row r="162" spans="1:11" x14ac:dyDescent="0.2">
      <c r="A162" s="36" t="s">
        <v>0</v>
      </c>
      <c r="B162" s="36" t="s">
        <v>655</v>
      </c>
      <c r="C162" s="37">
        <v>9</v>
      </c>
      <c r="D162" s="37"/>
      <c r="E162" s="36" t="s">
        <v>239</v>
      </c>
      <c r="F162" s="36" t="str">
        <f>VLOOKUP($E162,Codifiche!$A$2:$D$96,3,FALSE)</f>
        <v>SAC - SERVIZI GENERALI</v>
      </c>
      <c r="G162" s="36" t="str">
        <f>VLOOKUP($E162,Codifiche!$A$2:$D$96,4,FALSE)</f>
        <v>Gestore</v>
      </c>
      <c r="H162" s="38" t="s">
        <v>476</v>
      </c>
      <c r="I162" s="38" t="s">
        <v>434</v>
      </c>
      <c r="J162" s="36"/>
      <c r="K162" s="62" t="s">
        <v>116</v>
      </c>
    </row>
    <row r="163" spans="1:11" x14ac:dyDescent="0.2">
      <c r="A163" s="36" t="s">
        <v>0</v>
      </c>
      <c r="B163" s="36" t="s">
        <v>656</v>
      </c>
      <c r="C163" s="37">
        <v>23</v>
      </c>
      <c r="D163" s="37"/>
      <c r="E163" s="36" t="s">
        <v>239</v>
      </c>
      <c r="F163" s="36" t="str">
        <f>VLOOKUP($E163,Codifiche!$A$2:$D$96,3,FALSE)</f>
        <v>SAC - SERVIZI GENERALI</v>
      </c>
      <c r="G163" s="36" t="str">
        <f>VLOOKUP($E163,Codifiche!$A$2:$D$96,4,FALSE)</f>
        <v>Gestore</v>
      </c>
      <c r="H163" s="38" t="s">
        <v>88</v>
      </c>
      <c r="I163" s="38" t="s">
        <v>319</v>
      </c>
      <c r="J163" s="36"/>
      <c r="K163" s="62" t="s">
        <v>116</v>
      </c>
    </row>
    <row r="164" spans="1:11" x14ac:dyDescent="0.2">
      <c r="A164" s="36" t="s">
        <v>0</v>
      </c>
      <c r="B164" s="36" t="s">
        <v>657</v>
      </c>
      <c r="C164" s="37">
        <v>16</v>
      </c>
      <c r="D164" s="37"/>
      <c r="E164" s="36" t="s">
        <v>239</v>
      </c>
      <c r="F164" s="36" t="str">
        <f>VLOOKUP($E164,Codifiche!$A$2:$D$96,3,FALSE)</f>
        <v>SAC - SERVIZI GENERALI</v>
      </c>
      <c r="G164" s="36" t="str">
        <f>VLOOKUP($E164,Codifiche!$A$2:$D$96,4,FALSE)</f>
        <v>Gestore</v>
      </c>
      <c r="H164" s="38" t="s">
        <v>504</v>
      </c>
      <c r="I164" s="38" t="s">
        <v>320</v>
      </c>
      <c r="J164" s="36"/>
      <c r="K164" s="62" t="s">
        <v>116</v>
      </c>
    </row>
    <row r="165" spans="1:11" x14ac:dyDescent="0.2">
      <c r="A165" s="36" t="s">
        <v>0</v>
      </c>
      <c r="B165" s="36" t="s">
        <v>658</v>
      </c>
      <c r="C165" s="37">
        <v>16</v>
      </c>
      <c r="D165" s="37"/>
      <c r="E165" s="36" t="s">
        <v>239</v>
      </c>
      <c r="F165" s="36" t="str">
        <f>VLOOKUP($E165,Codifiche!$A$2:$D$96,3,FALSE)</f>
        <v>SAC - SERVIZI GENERALI</v>
      </c>
      <c r="G165" s="36" t="str">
        <f>VLOOKUP($E165,Codifiche!$A$2:$D$96,4,FALSE)</f>
        <v>Gestore</v>
      </c>
      <c r="H165" s="38" t="s">
        <v>504</v>
      </c>
      <c r="I165" s="38" t="s">
        <v>321</v>
      </c>
      <c r="J165" s="36"/>
      <c r="K165" s="62" t="s">
        <v>116</v>
      </c>
    </row>
    <row r="166" spans="1:11" x14ac:dyDescent="0.2">
      <c r="A166" s="36" t="s">
        <v>0</v>
      </c>
      <c r="B166" s="36" t="s">
        <v>659</v>
      </c>
      <c r="C166" s="37">
        <v>29</v>
      </c>
      <c r="D166" s="37"/>
      <c r="E166" s="36" t="s">
        <v>239</v>
      </c>
      <c r="F166" s="36" t="str">
        <f>VLOOKUP($E166,Codifiche!$A$2:$D$96,3,FALSE)</f>
        <v>SAC - SERVIZI GENERALI</v>
      </c>
      <c r="G166" s="36" t="str">
        <f>VLOOKUP($E166,Codifiche!$A$2:$D$96,4,FALSE)</f>
        <v>Gestore</v>
      </c>
      <c r="H166" s="38" t="s">
        <v>422</v>
      </c>
      <c r="I166" s="38" t="s">
        <v>328</v>
      </c>
      <c r="J166" s="36"/>
      <c r="K166" s="62" t="s">
        <v>116</v>
      </c>
    </row>
    <row r="167" spans="1:11" x14ac:dyDescent="0.2">
      <c r="A167" s="36" t="s">
        <v>0</v>
      </c>
      <c r="B167" s="36" t="s">
        <v>660</v>
      </c>
      <c r="C167" s="37">
        <v>439</v>
      </c>
      <c r="D167" s="37"/>
      <c r="E167" s="36" t="s">
        <v>239</v>
      </c>
      <c r="F167" s="36" t="str">
        <f>VLOOKUP($E167,Codifiche!$A$2:$D$96,3,FALSE)</f>
        <v>SAC - SERVIZI GENERALI</v>
      </c>
      <c r="G167" s="36" t="str">
        <f>VLOOKUP($E167,Codifiche!$A$2:$D$96,4,FALSE)</f>
        <v>Gestore</v>
      </c>
      <c r="H167" s="38" t="s">
        <v>422</v>
      </c>
      <c r="I167" s="38" t="s">
        <v>508</v>
      </c>
      <c r="J167" s="36"/>
      <c r="K167" s="62" t="s">
        <v>116</v>
      </c>
    </row>
    <row r="168" spans="1:11" x14ac:dyDescent="0.2">
      <c r="A168" s="36" t="s">
        <v>0</v>
      </c>
      <c r="B168" s="36" t="s">
        <v>661</v>
      </c>
      <c r="C168" s="37">
        <v>9</v>
      </c>
      <c r="D168" s="37"/>
      <c r="E168" s="36" t="s">
        <v>238</v>
      </c>
      <c r="F168" s="36" t="str">
        <f>VLOOKUP($E168,Codifiche!$A$2:$D$96,3,FALSE)</f>
        <v>SAC - SERVIZI IGIENICI</v>
      </c>
      <c r="G168" s="36" t="str">
        <f>VLOOKUP($E168,Codifiche!$A$2:$D$96,4,FALSE)</f>
        <v>Gestore</v>
      </c>
      <c r="H168" s="38" t="s">
        <v>283</v>
      </c>
      <c r="I168" s="38" t="s">
        <v>798</v>
      </c>
      <c r="J168" s="36"/>
      <c r="K168" s="62" t="s">
        <v>111</v>
      </c>
    </row>
    <row r="169" spans="1:11" x14ac:dyDescent="0.2">
      <c r="A169" s="36" t="s">
        <v>0</v>
      </c>
      <c r="B169" s="36" t="s">
        <v>799</v>
      </c>
      <c r="C169" s="37">
        <v>17</v>
      </c>
      <c r="D169" s="37"/>
      <c r="E169" s="36" t="s">
        <v>239</v>
      </c>
      <c r="F169" s="36" t="str">
        <f>VLOOKUP($E175,Codifiche!$A$2:$D$96,3,FALSE)</f>
        <v>SAC - SERVIZI GENERALI</v>
      </c>
      <c r="G169" s="36" t="str">
        <f>VLOOKUP($E168,Codifiche!$A$2:$D$96,4,FALSE)</f>
        <v>Gestore</v>
      </c>
      <c r="H169" s="38" t="s">
        <v>88</v>
      </c>
      <c r="I169" s="38" t="s">
        <v>800</v>
      </c>
      <c r="J169" s="36"/>
      <c r="K169" s="62"/>
    </row>
    <row r="170" spans="1:11" x14ac:dyDescent="0.2">
      <c r="A170" s="36" t="s">
        <v>0</v>
      </c>
      <c r="B170" s="36" t="s">
        <v>662</v>
      </c>
      <c r="C170" s="37">
        <v>21</v>
      </c>
      <c r="D170" s="37"/>
      <c r="E170" s="36" t="s">
        <v>243</v>
      </c>
      <c r="F170" s="36" t="str">
        <f>VLOOKUP($E170,Codifiche!$A$2:$D$96,3,FALSE)</f>
        <v>POLIZIA</v>
      </c>
      <c r="G170" s="36" t="str">
        <f>VLOOKUP($E170,Codifiche!$A$2:$D$96,4,FALSE)</f>
        <v>Enti di Stato</v>
      </c>
      <c r="H170" s="38" t="s">
        <v>88</v>
      </c>
      <c r="I170" s="38" t="s">
        <v>500</v>
      </c>
      <c r="J170" s="36"/>
      <c r="K170" s="62" t="s">
        <v>111</v>
      </c>
    </row>
    <row r="171" spans="1:11" s="102" customFormat="1" x14ac:dyDescent="0.2">
      <c r="A171" s="99" t="s">
        <v>0</v>
      </c>
      <c r="B171" s="99" t="s">
        <v>663</v>
      </c>
      <c r="C171" s="100">
        <v>17</v>
      </c>
      <c r="D171" s="100"/>
      <c r="E171" s="99" t="s">
        <v>243</v>
      </c>
      <c r="F171" s="99" t="str">
        <f>VLOOKUP($E171,Codifiche!$A$2:$D$96,3,FALSE)</f>
        <v>POLIZIA</v>
      </c>
      <c r="G171" s="99" t="str">
        <f>VLOOKUP($E171,Codifiche!$A$2:$D$96,4,FALSE)</f>
        <v>Enti di Stato</v>
      </c>
      <c r="H171" s="101" t="s">
        <v>276</v>
      </c>
      <c r="I171" s="101" t="s">
        <v>276</v>
      </c>
      <c r="J171" s="99"/>
      <c r="K171" s="62" t="s">
        <v>111</v>
      </c>
    </row>
    <row r="172" spans="1:11" s="102" customFormat="1" x14ac:dyDescent="0.2">
      <c r="A172" s="99" t="s">
        <v>0</v>
      </c>
      <c r="B172" s="99" t="s">
        <v>873</v>
      </c>
      <c r="C172" s="100">
        <v>15</v>
      </c>
      <c r="D172" s="100"/>
      <c r="E172" s="99" t="s">
        <v>243</v>
      </c>
      <c r="F172" s="99" t="str">
        <f>VLOOKUP($E172,Codifiche!$A$2:$D$96,3,FALSE)</f>
        <v>POLIZIA</v>
      </c>
      <c r="G172" s="99" t="str">
        <f>VLOOKUP($E172,Codifiche!$A$2:$D$96,4,FALSE)</f>
        <v>Enti di Stato</v>
      </c>
      <c r="H172" s="101" t="s">
        <v>276</v>
      </c>
      <c r="I172" s="101" t="s">
        <v>276</v>
      </c>
      <c r="J172" s="99"/>
      <c r="K172" s="62"/>
    </row>
    <row r="173" spans="1:11" x14ac:dyDescent="0.2">
      <c r="A173" s="36" t="s">
        <v>0</v>
      </c>
      <c r="B173" s="36" t="s">
        <v>664</v>
      </c>
      <c r="C173" s="37">
        <v>27</v>
      </c>
      <c r="D173" s="37"/>
      <c r="E173" s="36" t="s">
        <v>239</v>
      </c>
      <c r="F173" s="36" t="str">
        <f>VLOOKUP($E173,Codifiche!$A$2:$D$96,3,FALSE)</f>
        <v>SAC - SERVIZI GENERALI</v>
      </c>
      <c r="G173" s="36" t="str">
        <f>VLOOKUP($E173,Codifiche!$A$2:$D$96,4,FALSE)</f>
        <v>Gestore</v>
      </c>
      <c r="H173" s="38" t="s">
        <v>88</v>
      </c>
      <c r="I173" s="38" t="s">
        <v>323</v>
      </c>
      <c r="J173" s="36"/>
      <c r="K173" s="62" t="s">
        <v>117</v>
      </c>
    </row>
    <row r="174" spans="1:11" x14ac:dyDescent="0.2">
      <c r="A174" s="36" t="s">
        <v>0</v>
      </c>
      <c r="B174" s="36" t="s">
        <v>665</v>
      </c>
      <c r="C174" s="37">
        <v>33</v>
      </c>
      <c r="D174" s="37"/>
      <c r="E174" s="36" t="s">
        <v>250</v>
      </c>
      <c r="F174" s="36" t="str">
        <f>VLOOKUP($E174,Codifiche!$A$2:$D$96,3,FALSE)</f>
        <v>SANITÀ AEREA</v>
      </c>
      <c r="G174" s="36" t="str">
        <f>VLOOKUP($E174,Codifiche!$A$2:$D$96,4,FALSE)</f>
        <v>Enti di Stato</v>
      </c>
      <c r="H174" s="38" t="s">
        <v>88</v>
      </c>
      <c r="I174" s="38" t="s">
        <v>553</v>
      </c>
      <c r="J174" s="36"/>
      <c r="K174" s="62" t="s">
        <v>132</v>
      </c>
    </row>
    <row r="175" spans="1:11" x14ac:dyDescent="0.2">
      <c r="A175" s="36" t="s">
        <v>0</v>
      </c>
      <c r="B175" s="36" t="s">
        <v>666</v>
      </c>
      <c r="C175" s="37">
        <v>39</v>
      </c>
      <c r="D175" s="37"/>
      <c r="E175" s="36" t="s">
        <v>239</v>
      </c>
      <c r="F175" s="36" t="str">
        <f>VLOOKUP($E175,Codifiche!$A$2:$D$96,3,FALSE)</f>
        <v>SAC - SERVIZI GENERALI</v>
      </c>
      <c r="G175" s="36" t="str">
        <f>VLOOKUP($E175,Codifiche!$A$2:$D$96,4,FALSE)</f>
        <v>Gestore</v>
      </c>
      <c r="H175" s="38" t="s">
        <v>88</v>
      </c>
      <c r="I175" s="38" t="s">
        <v>323</v>
      </c>
      <c r="J175" s="36"/>
      <c r="K175" s="62" t="s">
        <v>117</v>
      </c>
    </row>
    <row r="176" spans="1:11" x14ac:dyDescent="0.2">
      <c r="A176" s="36" t="s">
        <v>0</v>
      </c>
      <c r="B176" s="36" t="s">
        <v>667</v>
      </c>
      <c r="C176" s="37">
        <v>44</v>
      </c>
      <c r="D176" s="37"/>
      <c r="E176" s="36" t="s">
        <v>238</v>
      </c>
      <c r="F176" s="36" t="str">
        <f>VLOOKUP($E176,Codifiche!$A$2:$D$96,3,FALSE)</f>
        <v>SAC - SERVIZI IGIENICI</v>
      </c>
      <c r="G176" s="36" t="str">
        <f>VLOOKUP($E176,Codifiche!$A$2:$D$96,4,FALSE)</f>
        <v>Gestore</v>
      </c>
      <c r="H176" s="38" t="s">
        <v>283</v>
      </c>
      <c r="I176" s="38" t="s">
        <v>325</v>
      </c>
      <c r="J176" s="36"/>
      <c r="K176" s="62" t="s">
        <v>115</v>
      </c>
    </row>
    <row r="177" spans="1:11" x14ac:dyDescent="0.2">
      <c r="A177" s="36" t="s">
        <v>0</v>
      </c>
      <c r="B177" s="36" t="s">
        <v>668</v>
      </c>
      <c r="C177" s="37">
        <v>15</v>
      </c>
      <c r="D177" s="37"/>
      <c r="E177" s="36" t="s">
        <v>238</v>
      </c>
      <c r="F177" s="36" t="str">
        <f>VLOOKUP($E177,Codifiche!$A$2:$D$96,3,FALSE)</f>
        <v>SAC - SERVIZI IGIENICI</v>
      </c>
      <c r="G177" s="36" t="str">
        <f>VLOOKUP($E177,Codifiche!$A$2:$D$96,4,FALSE)</f>
        <v>Gestore</v>
      </c>
      <c r="H177" s="38" t="s">
        <v>283</v>
      </c>
      <c r="I177" s="38" t="s">
        <v>324</v>
      </c>
      <c r="J177" s="36"/>
      <c r="K177" s="62" t="s">
        <v>111</v>
      </c>
    </row>
    <row r="178" spans="1:11" x14ac:dyDescent="0.2">
      <c r="A178" s="36" t="s">
        <v>0</v>
      </c>
      <c r="B178" s="36" t="s">
        <v>669</v>
      </c>
      <c r="C178" s="37">
        <v>44</v>
      </c>
      <c r="D178" s="37"/>
      <c r="E178" s="36" t="s">
        <v>238</v>
      </c>
      <c r="F178" s="36" t="str">
        <f>VLOOKUP($E178,Codifiche!$A$2:$D$96,3,FALSE)</f>
        <v>SAC - SERVIZI IGIENICI</v>
      </c>
      <c r="G178" s="36" t="str">
        <f>VLOOKUP($E178,Codifiche!$A$2:$D$96,4,FALSE)</f>
        <v>Gestore</v>
      </c>
      <c r="H178" s="38" t="s">
        <v>283</v>
      </c>
      <c r="I178" s="38" t="s">
        <v>444</v>
      </c>
      <c r="J178" s="36"/>
      <c r="K178" s="62" t="s">
        <v>115</v>
      </c>
    </row>
    <row r="179" spans="1:11" x14ac:dyDescent="0.2">
      <c r="A179" s="36" t="s">
        <v>0</v>
      </c>
      <c r="B179" s="36" t="s">
        <v>670</v>
      </c>
      <c r="C179" s="37">
        <v>7</v>
      </c>
      <c r="D179" s="37"/>
      <c r="E179" s="36" t="s">
        <v>238</v>
      </c>
      <c r="F179" s="36" t="str">
        <f>VLOOKUP($E179,Codifiche!$A$2:$D$96,3,FALSE)</f>
        <v>SAC - SERVIZI IGIENICI</v>
      </c>
      <c r="G179" s="36" t="str">
        <f>VLOOKUP($E179,Codifiche!$A$2:$D$96,4,FALSE)</f>
        <v>Gestore</v>
      </c>
      <c r="H179" s="38" t="s">
        <v>283</v>
      </c>
      <c r="I179" s="38" t="s">
        <v>445</v>
      </c>
      <c r="J179" s="36"/>
      <c r="K179" s="62" t="s">
        <v>115</v>
      </c>
    </row>
    <row r="180" spans="1:11" x14ac:dyDescent="0.2">
      <c r="A180" s="36" t="s">
        <v>0</v>
      </c>
      <c r="B180" s="36" t="s">
        <v>7</v>
      </c>
      <c r="C180" s="37">
        <v>16</v>
      </c>
      <c r="D180" s="37"/>
      <c r="E180" s="36" t="s">
        <v>239</v>
      </c>
      <c r="F180" s="36" t="str">
        <f>VLOOKUP($E180,Codifiche!$A$2:$D$96,3,FALSE)</f>
        <v>SAC - SERVIZI GENERALI</v>
      </c>
      <c r="G180" s="36" t="str">
        <f>VLOOKUP($E180,Codifiche!$A$2:$D$96,4,FALSE)</f>
        <v>Gestore</v>
      </c>
      <c r="H180" s="38" t="s">
        <v>476</v>
      </c>
      <c r="I180" s="38" t="s">
        <v>327</v>
      </c>
      <c r="J180" s="36"/>
      <c r="K180" s="62" t="s">
        <v>116</v>
      </c>
    </row>
    <row r="181" spans="1:11" x14ac:dyDescent="0.2">
      <c r="A181" s="36" t="s">
        <v>0</v>
      </c>
      <c r="B181" s="36" t="s">
        <v>8</v>
      </c>
      <c r="C181" s="37">
        <v>26</v>
      </c>
      <c r="D181" s="37"/>
      <c r="E181" s="36" t="s">
        <v>239</v>
      </c>
      <c r="F181" s="36" t="str">
        <f>VLOOKUP($E181,Codifiche!$A$2:$D$96,3,FALSE)</f>
        <v>SAC - SERVIZI GENERALI</v>
      </c>
      <c r="G181" s="36" t="str">
        <f>VLOOKUP($E181,Codifiche!$A$2:$D$96,4,FALSE)</f>
        <v>Gestore</v>
      </c>
      <c r="H181" s="38" t="s">
        <v>504</v>
      </c>
      <c r="I181" s="38" t="s">
        <v>329</v>
      </c>
      <c r="J181" s="36"/>
      <c r="K181" s="62" t="s">
        <v>116</v>
      </c>
    </row>
    <row r="182" spans="1:11" x14ac:dyDescent="0.2">
      <c r="A182" s="36" t="s">
        <v>0</v>
      </c>
      <c r="B182" s="36" t="s">
        <v>195</v>
      </c>
      <c r="C182" s="37">
        <v>26</v>
      </c>
      <c r="D182" s="37"/>
      <c r="E182" s="36" t="s">
        <v>239</v>
      </c>
      <c r="F182" s="36" t="str">
        <f>VLOOKUP($E182,Codifiche!$A$2:$D$96,3,FALSE)</f>
        <v>SAC - SERVIZI GENERALI</v>
      </c>
      <c r="G182" s="36" t="str">
        <f>VLOOKUP($E182,Codifiche!$A$2:$D$96,4,FALSE)</f>
        <v>Gestore</v>
      </c>
      <c r="H182" s="38" t="s">
        <v>399</v>
      </c>
      <c r="I182" s="38" t="s">
        <v>330</v>
      </c>
      <c r="J182" s="36"/>
      <c r="K182" s="62" t="s">
        <v>116</v>
      </c>
    </row>
    <row r="183" spans="1:11" x14ac:dyDescent="0.2">
      <c r="A183" s="36" t="s">
        <v>0</v>
      </c>
      <c r="B183" s="36" t="s">
        <v>9</v>
      </c>
      <c r="C183" s="37">
        <v>158</v>
      </c>
      <c r="D183" s="37"/>
      <c r="E183" s="36" t="s">
        <v>239</v>
      </c>
      <c r="F183" s="36" t="str">
        <f>VLOOKUP($E183,Codifiche!$A$2:$D$96,3,FALSE)</f>
        <v>SAC - SERVIZI GENERALI</v>
      </c>
      <c r="G183" s="36" t="str">
        <f>VLOOKUP($E183,Codifiche!$A$2:$D$96,4,FALSE)</f>
        <v>Gestore</v>
      </c>
      <c r="H183" s="38" t="s">
        <v>476</v>
      </c>
      <c r="I183" s="38" t="s">
        <v>331</v>
      </c>
      <c r="J183" s="36"/>
      <c r="K183" s="62" t="s">
        <v>116</v>
      </c>
    </row>
    <row r="184" spans="1:11" x14ac:dyDescent="0.2">
      <c r="A184" s="36" t="s">
        <v>0</v>
      </c>
      <c r="B184" s="36" t="s">
        <v>326</v>
      </c>
      <c r="C184" s="37">
        <v>15</v>
      </c>
      <c r="D184" s="37"/>
      <c r="E184" s="36" t="s">
        <v>239</v>
      </c>
      <c r="F184" s="36" t="str">
        <f>VLOOKUP($E184,Codifiche!$A$2:$D$96,3,FALSE)</f>
        <v>SAC - SERVIZI GENERALI</v>
      </c>
      <c r="G184" s="36" t="str">
        <f>VLOOKUP($E184,Codifiche!$A$2:$D$96,4,FALSE)</f>
        <v>Gestore</v>
      </c>
      <c r="H184" s="38" t="s">
        <v>88</v>
      </c>
      <c r="I184" s="38" t="s">
        <v>323</v>
      </c>
      <c r="J184" s="36"/>
      <c r="K184" s="62" t="s">
        <v>116</v>
      </c>
    </row>
    <row r="185" spans="1:11" x14ac:dyDescent="0.2">
      <c r="A185" s="36" t="s">
        <v>0</v>
      </c>
      <c r="B185" s="36" t="s">
        <v>10</v>
      </c>
      <c r="C185" s="37">
        <v>542</v>
      </c>
      <c r="D185" s="37"/>
      <c r="E185" s="36" t="s">
        <v>239</v>
      </c>
      <c r="F185" s="36" t="str">
        <f>VLOOKUP($E185,Codifiche!$A$2:$D$96,3,FALSE)</f>
        <v>SAC - SERVIZI GENERALI</v>
      </c>
      <c r="G185" s="36" t="str">
        <f>VLOOKUP($E185,Codifiche!$A$2:$D$96,4,FALSE)</f>
        <v>Gestore</v>
      </c>
      <c r="H185" s="38" t="s">
        <v>422</v>
      </c>
      <c r="I185" s="38" t="s">
        <v>332</v>
      </c>
      <c r="J185" s="36"/>
      <c r="K185" s="62" t="s">
        <v>116</v>
      </c>
    </row>
    <row r="186" spans="1:11" x14ac:dyDescent="0.2">
      <c r="A186" s="36" t="s">
        <v>0</v>
      </c>
      <c r="B186" s="36" t="s">
        <v>838</v>
      </c>
      <c r="C186" s="37">
        <v>27</v>
      </c>
      <c r="D186" s="37"/>
      <c r="E186" s="36" t="s">
        <v>246</v>
      </c>
      <c r="F186" s="36" t="str">
        <f>VLOOKUP($E186,Codifiche!$A$2:$D$96,3,FALSE)</f>
        <v>GUARDIA DI FINANZA</v>
      </c>
      <c r="G186" s="36" t="str">
        <f>VLOOKUP($E186,Codifiche!$A$2:$D$96,4,FALSE)</f>
        <v>Enti di Stato</v>
      </c>
      <c r="H186" s="38" t="s">
        <v>276</v>
      </c>
      <c r="I186" s="38" t="s">
        <v>276</v>
      </c>
      <c r="J186" s="36"/>
      <c r="K186" s="62"/>
    </row>
    <row r="187" spans="1:11" x14ac:dyDescent="0.2">
      <c r="A187" s="36" t="s">
        <v>0</v>
      </c>
      <c r="B187" s="36" t="s">
        <v>11</v>
      </c>
      <c r="C187" s="37">
        <v>399</v>
      </c>
      <c r="D187" s="37"/>
      <c r="E187" s="36" t="s">
        <v>239</v>
      </c>
      <c r="F187" s="36" t="str">
        <f>VLOOKUP($E187,Codifiche!$A$2:$D$96,3,FALSE)</f>
        <v>SAC - SERVIZI GENERALI</v>
      </c>
      <c r="G187" s="36" t="str">
        <f>VLOOKUP($E187,Codifiche!$A$2:$D$96,4,FALSE)</f>
        <v>Gestore</v>
      </c>
      <c r="H187" s="38" t="s">
        <v>422</v>
      </c>
      <c r="I187" s="38" t="s">
        <v>333</v>
      </c>
      <c r="J187" s="36"/>
      <c r="K187" s="62" t="s">
        <v>116</v>
      </c>
    </row>
    <row r="188" spans="1:11" s="98" customFormat="1" x14ac:dyDescent="0.2">
      <c r="A188" s="89" t="s">
        <v>0</v>
      </c>
      <c r="B188" s="89" t="s">
        <v>12</v>
      </c>
      <c r="C188" s="90">
        <v>2218</v>
      </c>
      <c r="D188" s="90"/>
      <c r="E188" s="89" t="s">
        <v>239</v>
      </c>
      <c r="F188" s="89" t="str">
        <f>VLOOKUP($E188,Codifiche!$A$2:$D$96,3,FALSE)</f>
        <v>SAC - SERVIZI GENERALI</v>
      </c>
      <c r="G188" s="89" t="str">
        <f>VLOOKUP($E188,Codifiche!$A$2:$D$96,4,FALSE)</f>
        <v>Gestore</v>
      </c>
      <c r="H188" s="91" t="s">
        <v>422</v>
      </c>
      <c r="I188" s="91" t="s">
        <v>334</v>
      </c>
      <c r="J188" s="89"/>
      <c r="K188" s="62" t="s">
        <v>116</v>
      </c>
    </row>
    <row r="189" spans="1:11" s="98" customFormat="1" x14ac:dyDescent="0.2">
      <c r="A189" s="89" t="s">
        <v>0</v>
      </c>
      <c r="B189" s="89" t="s">
        <v>890</v>
      </c>
      <c r="C189" s="90">
        <v>18</v>
      </c>
      <c r="D189" s="90"/>
      <c r="E189" s="89" t="s">
        <v>887</v>
      </c>
      <c r="F189" s="89" t="str">
        <f>VLOOKUP($E189,Codifiche!$A$2:$D$96,3,FALSE)</f>
        <v>ASC</v>
      </c>
      <c r="G189" s="89" t="str">
        <f>VLOOKUP($E189,Codifiche!$A$2:$D$96,4,FALSE)</f>
        <v>Operatori Aeroportuali</v>
      </c>
      <c r="H189" s="91" t="s">
        <v>891</v>
      </c>
      <c r="I189" s="91" t="s">
        <v>891</v>
      </c>
      <c r="J189" s="89"/>
      <c r="K189" s="62"/>
    </row>
    <row r="190" spans="1:11" x14ac:dyDescent="0.2">
      <c r="A190" s="36" t="s">
        <v>0</v>
      </c>
      <c r="B190" s="36" t="s">
        <v>13</v>
      </c>
      <c r="C190" s="37">
        <v>126</v>
      </c>
      <c r="D190" s="37"/>
      <c r="E190" s="36" t="s">
        <v>239</v>
      </c>
      <c r="F190" s="36" t="str">
        <f>VLOOKUP($E190,Codifiche!$A$2:$D$96,3,FALSE)</f>
        <v>SAC - SERVIZI GENERALI</v>
      </c>
      <c r="G190" s="36" t="str">
        <f>VLOOKUP($E190,Codifiche!$A$2:$D$96,4,FALSE)</f>
        <v>Gestore</v>
      </c>
      <c r="H190" s="38" t="s">
        <v>88</v>
      </c>
      <c r="I190" s="38" t="s">
        <v>335</v>
      </c>
      <c r="J190" s="36"/>
      <c r="K190" s="62" t="s">
        <v>116</v>
      </c>
    </row>
    <row r="191" spans="1:11" x14ac:dyDescent="0.2">
      <c r="A191" s="36" t="s">
        <v>0</v>
      </c>
      <c r="B191" s="36" t="s">
        <v>14</v>
      </c>
      <c r="C191" s="37">
        <v>45</v>
      </c>
      <c r="D191" s="37"/>
      <c r="E191" s="36" t="s">
        <v>239</v>
      </c>
      <c r="F191" s="36" t="str">
        <f>VLOOKUP($E191,Codifiche!$A$2:$D$96,3,FALSE)</f>
        <v>SAC - SERVIZI GENERALI</v>
      </c>
      <c r="G191" s="36" t="str">
        <f>VLOOKUP($E191,Codifiche!$A$2:$D$96,4,FALSE)</f>
        <v>Gestore</v>
      </c>
      <c r="H191" s="38" t="s">
        <v>88</v>
      </c>
      <c r="I191" s="38" t="s">
        <v>336</v>
      </c>
      <c r="J191" s="36"/>
      <c r="K191" s="62" t="s">
        <v>116</v>
      </c>
    </row>
    <row r="192" spans="1:11" x14ac:dyDescent="0.2">
      <c r="A192" s="36" t="s">
        <v>0</v>
      </c>
      <c r="B192" s="36" t="s">
        <v>15</v>
      </c>
      <c r="C192" s="37">
        <v>37</v>
      </c>
      <c r="D192" s="37"/>
      <c r="E192" s="36" t="s">
        <v>239</v>
      </c>
      <c r="F192" s="36" t="str">
        <f>VLOOKUP($E192,Codifiche!$A$2:$D$96,3,FALSE)</f>
        <v>SAC - SERVIZI GENERALI</v>
      </c>
      <c r="G192" s="36" t="str">
        <f>VLOOKUP($E192,Codifiche!$A$2:$D$96,4,FALSE)</f>
        <v>Gestore</v>
      </c>
      <c r="H192" s="38" t="s">
        <v>88</v>
      </c>
      <c r="I192" s="38" t="s">
        <v>337</v>
      </c>
      <c r="J192" s="36"/>
      <c r="K192" s="62" t="s">
        <v>116</v>
      </c>
    </row>
    <row r="193" spans="1:11" x14ac:dyDescent="0.2">
      <c r="A193" s="36" t="s">
        <v>0</v>
      </c>
      <c r="B193" s="36" t="s">
        <v>16</v>
      </c>
      <c r="C193" s="37">
        <v>35</v>
      </c>
      <c r="D193" s="37"/>
      <c r="E193" s="36" t="s">
        <v>238</v>
      </c>
      <c r="F193" s="36" t="str">
        <f>VLOOKUP($E193,Codifiche!$A$2:$D$96,3,FALSE)</f>
        <v>SAC - SERVIZI IGIENICI</v>
      </c>
      <c r="G193" s="36" t="str">
        <f>VLOOKUP($E193,Codifiche!$A$2:$D$96,4,FALSE)</f>
        <v>Gestore</v>
      </c>
      <c r="H193" s="38" t="s">
        <v>283</v>
      </c>
      <c r="I193" s="38" t="s">
        <v>446</v>
      </c>
      <c r="J193" s="36"/>
      <c r="K193" s="62" t="s">
        <v>115</v>
      </c>
    </row>
    <row r="194" spans="1:11" x14ac:dyDescent="0.2">
      <c r="A194" s="36" t="s">
        <v>0</v>
      </c>
      <c r="B194" s="36" t="s">
        <v>17</v>
      </c>
      <c r="C194" s="37">
        <v>9</v>
      </c>
      <c r="D194" s="37"/>
      <c r="E194" s="36" t="s">
        <v>238</v>
      </c>
      <c r="F194" s="36" t="str">
        <f>VLOOKUP($E194,Codifiche!$A$2:$D$96,3,FALSE)</f>
        <v>SAC - SERVIZI IGIENICI</v>
      </c>
      <c r="G194" s="36" t="str">
        <f>VLOOKUP($E194,Codifiche!$A$2:$D$96,4,FALSE)</f>
        <v>Gestore</v>
      </c>
      <c r="H194" s="38" t="s">
        <v>283</v>
      </c>
      <c r="I194" s="38" t="s">
        <v>446</v>
      </c>
      <c r="J194" s="36"/>
      <c r="K194" s="62" t="s">
        <v>115</v>
      </c>
    </row>
    <row r="195" spans="1:11" x14ac:dyDescent="0.2">
      <c r="A195" s="36" t="s">
        <v>0</v>
      </c>
      <c r="B195" s="36" t="s">
        <v>18</v>
      </c>
      <c r="C195" s="37">
        <v>2</v>
      </c>
      <c r="D195" s="37"/>
      <c r="E195" s="36" t="s">
        <v>237</v>
      </c>
      <c r="F195" s="36" t="str">
        <f>VLOOKUP($E195,Codifiche!$A$2:$D$96,3,FALSE)</f>
        <v>SAC - LOCALI TECNICI</v>
      </c>
      <c r="G195" s="36" t="str">
        <f>VLOOKUP($E195,Codifiche!$A$2:$D$96,4,FALSE)</f>
        <v>Gestore</v>
      </c>
      <c r="H195" s="38" t="s">
        <v>438</v>
      </c>
      <c r="I195" s="38" t="s">
        <v>473</v>
      </c>
      <c r="J195" s="36"/>
      <c r="K195" s="62" t="s">
        <v>114</v>
      </c>
    </row>
    <row r="196" spans="1:11" x14ac:dyDescent="0.2">
      <c r="A196" s="36" t="s">
        <v>0</v>
      </c>
      <c r="B196" s="36" t="s">
        <v>19</v>
      </c>
      <c r="C196" s="37">
        <v>42</v>
      </c>
      <c r="D196" s="37"/>
      <c r="E196" s="36" t="s">
        <v>238</v>
      </c>
      <c r="F196" s="36" t="str">
        <f>VLOOKUP($E196,Codifiche!$A$2:$D$96,3,FALSE)</f>
        <v>SAC - SERVIZI IGIENICI</v>
      </c>
      <c r="G196" s="36" t="str">
        <f>VLOOKUP($E196,Codifiche!$A$2:$D$96,4,FALSE)</f>
        <v>Gestore</v>
      </c>
      <c r="H196" s="38" t="s">
        <v>283</v>
      </c>
      <c r="I196" s="38" t="s">
        <v>446</v>
      </c>
      <c r="J196" s="36"/>
      <c r="K196" s="62" t="s">
        <v>115</v>
      </c>
    </row>
    <row r="197" spans="1:11" x14ac:dyDescent="0.2">
      <c r="A197" s="36" t="s">
        <v>0</v>
      </c>
      <c r="B197" s="36" t="s">
        <v>339</v>
      </c>
      <c r="C197" s="37">
        <v>9</v>
      </c>
      <c r="D197" s="37"/>
      <c r="E197" s="36" t="s">
        <v>233</v>
      </c>
      <c r="F197" s="36" t="str">
        <f>VLOOKUP($E197,Codifiche!$A$2:$D$96,3,FALSE)</f>
        <v>AVIATION SERVICES</v>
      </c>
      <c r="G197" s="36" t="str">
        <f>VLOOKUP($E197,Codifiche!$A$2:$D$96,4,FALSE)</f>
        <v>Operatori Aeroportuali</v>
      </c>
      <c r="H197" s="38" t="s">
        <v>276</v>
      </c>
      <c r="I197" s="38" t="s">
        <v>341</v>
      </c>
      <c r="J197" s="36"/>
      <c r="K197" s="62" t="s">
        <v>134</v>
      </c>
    </row>
    <row r="198" spans="1:11" s="98" customFormat="1" x14ac:dyDescent="0.2">
      <c r="A198" s="89" t="s">
        <v>0</v>
      </c>
      <c r="B198" s="89" t="s">
        <v>340</v>
      </c>
      <c r="C198" s="90">
        <v>9</v>
      </c>
      <c r="D198" s="90"/>
      <c r="E198" s="89" t="s">
        <v>887</v>
      </c>
      <c r="F198" s="89" t="str">
        <f>VLOOKUP($E198,Codifiche!$A$2:$D$96,3,FALSE)</f>
        <v>ASC</v>
      </c>
      <c r="G198" s="89" t="str">
        <f>VLOOKUP($E198,Codifiche!$A$2:$D$96,4,FALSE)</f>
        <v>Operatori Aeroportuali</v>
      </c>
      <c r="H198" s="91" t="s">
        <v>276</v>
      </c>
      <c r="I198" s="91" t="s">
        <v>341</v>
      </c>
      <c r="J198" s="89"/>
      <c r="K198" s="62" t="s">
        <v>134</v>
      </c>
    </row>
    <row r="199" spans="1:11" s="98" customFormat="1" x14ac:dyDescent="0.2">
      <c r="A199" s="89" t="s">
        <v>0</v>
      </c>
      <c r="B199" s="89" t="s">
        <v>889</v>
      </c>
      <c r="C199" s="90">
        <v>13</v>
      </c>
      <c r="D199" s="90"/>
      <c r="E199" s="89" t="s">
        <v>887</v>
      </c>
      <c r="F199" s="89" t="str">
        <f>VLOOKUP($E199,Codifiche!$A$2:$D$96,3,FALSE)</f>
        <v>ASC</v>
      </c>
      <c r="G199" s="89" t="str">
        <f>VLOOKUP($E199,Codifiche!$A$2:$D$96,4,FALSE)</f>
        <v>Operatori Aeroportuali</v>
      </c>
      <c r="H199" s="91" t="s">
        <v>276</v>
      </c>
      <c r="I199" s="91" t="s">
        <v>341</v>
      </c>
      <c r="J199" s="89"/>
      <c r="K199" s="62"/>
    </row>
    <row r="200" spans="1:11" x14ac:dyDescent="0.2">
      <c r="A200" s="36" t="s">
        <v>0</v>
      </c>
      <c r="B200" s="36" t="s">
        <v>20</v>
      </c>
      <c r="C200" s="37">
        <v>484</v>
      </c>
      <c r="D200" s="37"/>
      <c r="E200" s="36" t="s">
        <v>239</v>
      </c>
      <c r="F200" s="36" t="str">
        <f>VLOOKUP($E200,Codifiche!$A$2:$D$96,3,FALSE)</f>
        <v>SAC - SERVIZI GENERALI</v>
      </c>
      <c r="G200" s="36" t="str">
        <f>VLOOKUP($E200,Codifiche!$A$2:$D$96,4,FALSE)</f>
        <v>Gestore</v>
      </c>
      <c r="H200" s="38" t="s">
        <v>422</v>
      </c>
      <c r="I200" s="38" t="s">
        <v>342</v>
      </c>
      <c r="J200" s="36"/>
      <c r="K200" s="62" t="s">
        <v>116</v>
      </c>
    </row>
    <row r="201" spans="1:11" x14ac:dyDescent="0.2">
      <c r="A201" s="36" t="s">
        <v>0</v>
      </c>
      <c r="B201" s="36" t="s">
        <v>198</v>
      </c>
      <c r="C201" s="37">
        <v>31</v>
      </c>
      <c r="D201" s="37"/>
      <c r="E201" s="36"/>
      <c r="F201" s="36" t="s">
        <v>837</v>
      </c>
      <c r="G201" s="36" t="e">
        <f>VLOOKUP($E201,Codifiche!$A$2:$D$96,4,FALSE)</f>
        <v>#N/A</v>
      </c>
      <c r="H201" s="38"/>
      <c r="I201" s="38" t="s">
        <v>839</v>
      </c>
      <c r="J201" s="36"/>
      <c r="K201" s="62" t="s">
        <v>106</v>
      </c>
    </row>
    <row r="202" spans="1:11" x14ac:dyDescent="0.2">
      <c r="A202" s="36" t="s">
        <v>0</v>
      </c>
      <c r="B202" s="36" t="s">
        <v>21</v>
      </c>
      <c r="C202" s="37">
        <v>15</v>
      </c>
      <c r="D202" s="37"/>
      <c r="E202" s="36" t="s">
        <v>237</v>
      </c>
      <c r="F202" s="36" t="str">
        <f>VLOOKUP($E202,Codifiche!$A$2:$D$96,3,FALSE)</f>
        <v>SAC - LOCALI TECNICI</v>
      </c>
      <c r="G202" s="36" t="str">
        <f>VLOOKUP($E202,Codifiche!$A$2:$D$96,4,FALSE)</f>
        <v>Gestore</v>
      </c>
      <c r="H202" s="38" t="s">
        <v>438</v>
      </c>
      <c r="I202" s="38" t="s">
        <v>344</v>
      </c>
      <c r="J202" s="36"/>
      <c r="K202" s="62" t="s">
        <v>114</v>
      </c>
    </row>
    <row r="203" spans="1:11" x14ac:dyDescent="0.2">
      <c r="A203" s="36" t="s">
        <v>0</v>
      </c>
      <c r="B203" s="36" t="s">
        <v>22</v>
      </c>
      <c r="C203" s="37">
        <v>38</v>
      </c>
      <c r="D203" s="37"/>
      <c r="E203" s="36" t="s">
        <v>238</v>
      </c>
      <c r="F203" s="36" t="str">
        <f>VLOOKUP($E203,Codifiche!$A$2:$D$96,3,FALSE)</f>
        <v>SAC - SERVIZI IGIENICI</v>
      </c>
      <c r="G203" s="36" t="str">
        <f>VLOOKUP($E203,Codifiche!$A$2:$D$96,4,FALSE)</f>
        <v>Gestore</v>
      </c>
      <c r="H203" s="38" t="s">
        <v>283</v>
      </c>
      <c r="I203" s="38" t="s">
        <v>447</v>
      </c>
      <c r="J203" s="36"/>
      <c r="K203" s="62" t="s">
        <v>114</v>
      </c>
    </row>
    <row r="204" spans="1:11" x14ac:dyDescent="0.2">
      <c r="A204" s="36" t="s">
        <v>0</v>
      </c>
      <c r="B204" s="36" t="s">
        <v>147</v>
      </c>
      <c r="C204" s="37">
        <v>2</v>
      </c>
      <c r="D204" s="37"/>
      <c r="E204" s="36" t="s">
        <v>237</v>
      </c>
      <c r="F204" s="36" t="str">
        <f>VLOOKUP($E204,Codifiche!$A$2:$D$96,3,FALSE)</f>
        <v>SAC - LOCALI TECNICI</v>
      </c>
      <c r="G204" s="36" t="str">
        <f>VLOOKUP($E204,Codifiche!$A$2:$D$96,4,FALSE)</f>
        <v>Gestore</v>
      </c>
      <c r="H204" s="38" t="s">
        <v>438</v>
      </c>
      <c r="I204" s="38" t="s">
        <v>473</v>
      </c>
      <c r="J204" s="36"/>
      <c r="K204" s="62" t="s">
        <v>115</v>
      </c>
    </row>
    <row r="205" spans="1:11" x14ac:dyDescent="0.2">
      <c r="A205" s="36" t="s">
        <v>0</v>
      </c>
      <c r="B205" s="36" t="s">
        <v>23</v>
      </c>
      <c r="C205" s="37">
        <v>64</v>
      </c>
      <c r="D205" s="37"/>
      <c r="E205" s="36" t="s">
        <v>239</v>
      </c>
      <c r="F205" s="36" t="str">
        <f>VLOOKUP($E205,Codifiche!$A$2:$D$96,3,FALSE)</f>
        <v>SAC - SERVIZI GENERALI</v>
      </c>
      <c r="G205" s="36" t="str">
        <f>VLOOKUP($E205,Codifiche!$A$2:$D$96,4,FALSE)</f>
        <v>Gestore</v>
      </c>
      <c r="H205" s="38" t="s">
        <v>475</v>
      </c>
      <c r="I205" s="38" t="s">
        <v>485</v>
      </c>
      <c r="J205" s="36"/>
      <c r="K205" s="62" t="s">
        <v>116</v>
      </c>
    </row>
    <row r="206" spans="1:11" x14ac:dyDescent="0.2">
      <c r="A206" s="36" t="s">
        <v>0</v>
      </c>
      <c r="B206" s="36" t="s">
        <v>24</v>
      </c>
      <c r="C206" s="37">
        <v>13</v>
      </c>
      <c r="D206" s="37"/>
      <c r="E206" s="36" t="s">
        <v>239</v>
      </c>
      <c r="F206" s="36" t="str">
        <f>VLOOKUP($E206,Codifiche!$A$2:$D$96,3,FALSE)</f>
        <v>SAC - SERVIZI GENERALI</v>
      </c>
      <c r="G206" s="36" t="str">
        <f>VLOOKUP($E206,Codifiche!$A$2:$D$96,4,FALSE)</f>
        <v>Gestore</v>
      </c>
      <c r="H206" s="38" t="s">
        <v>476</v>
      </c>
      <c r="I206" s="38" t="s">
        <v>345</v>
      </c>
      <c r="J206" s="36"/>
      <c r="K206" s="62" t="s">
        <v>116</v>
      </c>
    </row>
    <row r="207" spans="1:11" x14ac:dyDescent="0.2">
      <c r="A207" s="36" t="s">
        <v>0</v>
      </c>
      <c r="B207" s="36" t="s">
        <v>347</v>
      </c>
      <c r="C207" s="37">
        <v>40</v>
      </c>
      <c r="D207" s="37"/>
      <c r="E207" s="36" t="s">
        <v>239</v>
      </c>
      <c r="F207" s="36" t="str">
        <f>VLOOKUP($E207,Codifiche!$A$2:$D$96,3,FALSE)</f>
        <v>SAC - SERVIZI GENERALI</v>
      </c>
      <c r="G207" s="36" t="str">
        <f>VLOOKUP($E207,Codifiche!$A$2:$D$96,4,FALSE)</f>
        <v>Gestore</v>
      </c>
      <c r="H207" s="38" t="s">
        <v>88</v>
      </c>
      <c r="I207" s="38" t="s">
        <v>494</v>
      </c>
      <c r="J207" s="36"/>
      <c r="K207" s="62" t="s">
        <v>116</v>
      </c>
    </row>
    <row r="208" spans="1:11" x14ac:dyDescent="0.2">
      <c r="A208" s="36" t="s">
        <v>0</v>
      </c>
      <c r="B208" s="36" t="s">
        <v>25</v>
      </c>
      <c r="C208" s="37">
        <v>24</v>
      </c>
      <c r="D208" s="37"/>
      <c r="E208" s="36" t="s">
        <v>239</v>
      </c>
      <c r="F208" s="36" t="str">
        <f>VLOOKUP($E208,Codifiche!$A$2:$D$96,3,FALSE)</f>
        <v>SAC - SERVIZI GENERALI</v>
      </c>
      <c r="G208" s="36" t="str">
        <f>VLOOKUP($E208,Codifiche!$A$2:$D$96,4,FALSE)</f>
        <v>Gestore</v>
      </c>
      <c r="H208" s="38" t="s">
        <v>346</v>
      </c>
      <c r="I208" s="38" t="s">
        <v>346</v>
      </c>
      <c r="J208" s="36"/>
      <c r="K208" s="62" t="s">
        <v>116</v>
      </c>
    </row>
    <row r="209" spans="1:217" x14ac:dyDescent="0.2">
      <c r="A209" s="36" t="s">
        <v>0</v>
      </c>
      <c r="B209" s="36" t="s">
        <v>26</v>
      </c>
      <c r="C209" s="37">
        <v>71</v>
      </c>
      <c r="D209" s="37"/>
      <c r="E209" s="36" t="s">
        <v>249</v>
      </c>
      <c r="F209" s="36" t="str">
        <f>VLOOKUP($E209,Codifiche!$A$2:$D$96,3,FALSE)</f>
        <v>CROCE ROSSA ITALIANA</v>
      </c>
      <c r="G209" s="36" t="str">
        <f>VLOOKUP($E209,Codifiche!$A$2:$D$96,4,FALSE)</f>
        <v>Enti di Stato</v>
      </c>
      <c r="H209" s="38" t="s">
        <v>552</v>
      </c>
      <c r="I209" s="38" t="s">
        <v>348</v>
      </c>
      <c r="J209" s="36"/>
      <c r="K209" s="62" t="s">
        <v>131</v>
      </c>
    </row>
    <row r="210" spans="1:217" x14ac:dyDescent="0.2">
      <c r="A210" s="89" t="s">
        <v>0</v>
      </c>
      <c r="B210" s="89" t="s">
        <v>27</v>
      </c>
      <c r="C210" s="90">
        <v>46</v>
      </c>
      <c r="D210" s="90"/>
      <c r="E210" s="89" t="s">
        <v>239</v>
      </c>
      <c r="F210" s="89" t="str">
        <f>VLOOKUP($E210,Codifiche!$A$2:$D$96,3,FALSE)</f>
        <v>SAC - SERVIZI GENERALI</v>
      </c>
      <c r="G210" s="89" t="str">
        <f>VLOOKUP($E210,Codifiche!$A$2:$D$96,4,FALSE)</f>
        <v>Gestore</v>
      </c>
      <c r="H210" s="91" t="s">
        <v>485</v>
      </c>
      <c r="I210" s="91" t="s">
        <v>485</v>
      </c>
      <c r="J210" s="36"/>
      <c r="K210" s="62" t="s">
        <v>159</v>
      </c>
    </row>
    <row r="211" spans="1:217" x14ac:dyDescent="0.2">
      <c r="A211" s="36" t="s">
        <v>0</v>
      </c>
      <c r="B211" s="36" t="s">
        <v>28</v>
      </c>
      <c r="C211" s="37">
        <v>24</v>
      </c>
      <c r="D211" s="37"/>
      <c r="E211" s="36" t="s">
        <v>239</v>
      </c>
      <c r="F211" s="36" t="str">
        <f>VLOOKUP($E211,Codifiche!$A$2:$D$96,3,FALSE)</f>
        <v>SAC - SERVIZI GENERALI</v>
      </c>
      <c r="G211" s="36" t="str">
        <f>VLOOKUP($E211,Codifiche!$A$2:$D$96,4,FALSE)</f>
        <v>Gestore</v>
      </c>
      <c r="H211" s="38" t="s">
        <v>504</v>
      </c>
      <c r="I211" s="38" t="s">
        <v>39</v>
      </c>
      <c r="J211" s="36"/>
      <c r="K211" s="62" t="s">
        <v>116</v>
      </c>
    </row>
    <row r="212" spans="1:217" s="67" customFormat="1" x14ac:dyDescent="0.2">
      <c r="A212" s="107" t="s">
        <v>0</v>
      </c>
      <c r="B212" s="107" t="s">
        <v>29</v>
      </c>
      <c r="C212" s="108">
        <v>42</v>
      </c>
      <c r="D212" s="108"/>
      <c r="E212" s="107" t="s">
        <v>238</v>
      </c>
      <c r="F212" s="107" t="str">
        <f>VLOOKUP($E212,Codifiche!$A$2:$D$96,3,FALSE)</f>
        <v>SAC - SERVIZI IGIENICI</v>
      </c>
      <c r="G212" s="107" t="str">
        <f>VLOOKUP($E212,Codifiche!$A$2:$D$96,4,FALSE)</f>
        <v>Gestore</v>
      </c>
      <c r="H212" s="109" t="s">
        <v>896</v>
      </c>
      <c r="I212" s="109" t="s">
        <v>897</v>
      </c>
      <c r="J212" s="107"/>
      <c r="K212" s="62" t="s">
        <v>114</v>
      </c>
    </row>
    <row r="213" spans="1:217" s="67" customFormat="1" ht="25.2" x14ac:dyDescent="0.2">
      <c r="A213" s="107" t="s">
        <v>0</v>
      </c>
      <c r="B213" s="107" t="s">
        <v>148</v>
      </c>
      <c r="C213" s="108">
        <v>5</v>
      </c>
      <c r="D213" s="108"/>
      <c r="E213" s="107" t="s">
        <v>237</v>
      </c>
      <c r="F213" s="107" t="str">
        <f>VLOOKUP($E213,Codifiche!$A$2:$D$96,3,FALSE)</f>
        <v>SAC - LOCALI TECNICI</v>
      </c>
      <c r="G213" s="107" t="str">
        <f>VLOOKUP($E213,Codifiche!$A$2:$D$96,4,FALSE)</f>
        <v>Gestore</v>
      </c>
      <c r="H213" s="109" t="s">
        <v>894</v>
      </c>
      <c r="I213" s="110" t="s">
        <v>898</v>
      </c>
      <c r="J213" s="107"/>
      <c r="K213" s="62" t="s">
        <v>115</v>
      </c>
    </row>
    <row r="214" spans="1:217" s="67" customFormat="1" x14ac:dyDescent="0.2">
      <c r="A214" s="107" t="s">
        <v>0</v>
      </c>
      <c r="B214" s="107" t="s">
        <v>144</v>
      </c>
      <c r="C214" s="108">
        <v>17</v>
      </c>
      <c r="D214" s="108"/>
      <c r="E214" s="107" t="s">
        <v>817</v>
      </c>
      <c r="F214" s="107" t="str">
        <f>VLOOKUP($E214,Codifiche!$A$2:$D$96,3,FALSE)</f>
        <v>AG TRANSFER</v>
      </c>
      <c r="G214" s="107" t="str">
        <f>VLOOKUP($E214,Codifiche!$A$2:$D$96,4,FALSE)</f>
        <v>Subconcessioni</v>
      </c>
      <c r="H214" s="109" t="s">
        <v>892</v>
      </c>
      <c r="I214" s="109" t="s">
        <v>893</v>
      </c>
      <c r="J214" s="107"/>
      <c r="K214" s="62" t="s">
        <v>133</v>
      </c>
    </row>
    <row r="215" spans="1:217" s="67" customFormat="1" x14ac:dyDescent="0.2">
      <c r="A215" s="107" t="s">
        <v>0</v>
      </c>
      <c r="B215" s="107" t="s">
        <v>145</v>
      </c>
      <c r="C215" s="108">
        <v>22</v>
      </c>
      <c r="D215" s="108"/>
      <c r="E215" s="107" t="s">
        <v>816</v>
      </c>
      <c r="F215" s="107" t="str">
        <f>VLOOKUP($E215,Codifiche!$A$2:$D$96,3,FALSE)</f>
        <v>B-RENT</v>
      </c>
      <c r="G215" s="107" t="str">
        <f>VLOOKUP($E215,Codifiche!$A$2:$D$96,4,FALSE)</f>
        <v>Subconcessioni</v>
      </c>
      <c r="H215" s="109" t="s">
        <v>892</v>
      </c>
      <c r="I215" s="109" t="s">
        <v>893</v>
      </c>
      <c r="J215" s="107"/>
      <c r="K215" s="62" t="s">
        <v>107</v>
      </c>
    </row>
    <row r="216" spans="1:217" x14ac:dyDescent="0.2">
      <c r="A216" s="37" t="s">
        <v>0</v>
      </c>
      <c r="B216" s="37" t="s">
        <v>354</v>
      </c>
      <c r="C216" s="37">
        <v>46</v>
      </c>
      <c r="D216" s="37"/>
      <c r="E216" s="37" t="s">
        <v>262</v>
      </c>
      <c r="F216" s="37" t="str">
        <f>VLOOKUP($E216,Codifiche!$A$2:$D$96,3,FALSE)</f>
        <v>LE ANTICHE DELIZIE</v>
      </c>
      <c r="G216" s="37" t="str">
        <f>VLOOKUP($E216,Codifiche!$A$2:$D$96,4,FALSE)</f>
        <v>Subconcessioni</v>
      </c>
      <c r="H216" s="37" t="s">
        <v>461</v>
      </c>
      <c r="I216" s="37" t="s">
        <v>356</v>
      </c>
      <c r="J216" s="37"/>
      <c r="K216" s="62" t="s">
        <v>154</v>
      </c>
    </row>
    <row r="217" spans="1:217" s="67" customFormat="1" x14ac:dyDescent="0.2">
      <c r="A217" s="37" t="s">
        <v>0</v>
      </c>
      <c r="B217" s="37" t="s">
        <v>187</v>
      </c>
      <c r="C217" s="37">
        <v>19</v>
      </c>
      <c r="D217" s="37"/>
      <c r="E217" s="37" t="s">
        <v>583</v>
      </c>
      <c r="F217" s="37" t="str">
        <f>VLOOKUP($E217,Codifiche!$A$2:$D$96,3,FALSE)</f>
        <v>LOCAUTO RENT</v>
      </c>
      <c r="G217" s="37" t="str">
        <f>VLOOKUP($E217,Codifiche!$A$2:$D$96,4,FALSE)</f>
        <v>Subconcessioni</v>
      </c>
      <c r="H217" s="37" t="s">
        <v>276</v>
      </c>
      <c r="I217" s="37" t="s">
        <v>591</v>
      </c>
      <c r="J217" s="37"/>
      <c r="K217" s="62" t="s">
        <v>183</v>
      </c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</row>
    <row r="218" spans="1:217" x14ac:dyDescent="0.2">
      <c r="A218" s="37" t="s">
        <v>0</v>
      </c>
      <c r="B218" s="37" t="s">
        <v>166</v>
      </c>
      <c r="C218" s="37">
        <v>11</v>
      </c>
      <c r="D218" s="37"/>
      <c r="E218" s="37" t="s">
        <v>262</v>
      </c>
      <c r="F218" s="37" t="str">
        <f>VLOOKUP($E218,Codifiche!$A$2:$D$96,3,FALSE)</f>
        <v>LE ANTICHE DELIZIE</v>
      </c>
      <c r="G218" s="37" t="str">
        <f>VLOOKUP($E218,Codifiche!$A$2:$D$96,4,FALSE)</f>
        <v>Subconcessioni</v>
      </c>
      <c r="H218" s="37" t="s">
        <v>399</v>
      </c>
      <c r="I218" s="37" t="s">
        <v>357</v>
      </c>
      <c r="J218" s="37"/>
      <c r="K218" s="62" t="s">
        <v>154</v>
      </c>
    </row>
    <row r="219" spans="1:217" x14ac:dyDescent="0.2">
      <c r="A219" s="36" t="s">
        <v>0</v>
      </c>
      <c r="B219" s="36" t="s">
        <v>30</v>
      </c>
      <c r="C219" s="37">
        <v>197</v>
      </c>
      <c r="D219" s="37"/>
      <c r="E219" s="36" t="s">
        <v>261</v>
      </c>
      <c r="F219" s="36" t="str">
        <f>VLOOKUP($E219,Codifiche!$A$2:$D$96,3,FALSE)</f>
        <v>PROMOZIONE E SVILUPPO SICILIA</v>
      </c>
      <c r="G219" s="36" t="str">
        <f>VLOOKUP($E219,Codifiche!$A$2:$D$96,4,FALSE)</f>
        <v>Subconcessioni</v>
      </c>
      <c r="H219" s="38" t="s">
        <v>461</v>
      </c>
      <c r="I219" s="38" t="s">
        <v>356</v>
      </c>
      <c r="J219" s="36"/>
      <c r="K219" s="62" t="s">
        <v>181</v>
      </c>
    </row>
    <row r="220" spans="1:217" x14ac:dyDescent="0.2">
      <c r="A220" s="36" t="s">
        <v>0</v>
      </c>
      <c r="B220" s="36" t="s">
        <v>192</v>
      </c>
      <c r="C220" s="37">
        <v>14</v>
      </c>
      <c r="D220" s="37"/>
      <c r="E220" s="36" t="s">
        <v>261</v>
      </c>
      <c r="F220" s="36" t="str">
        <f>VLOOKUP($E220,Codifiche!$A$2:$D$96,3,FALSE)</f>
        <v>PROMOZIONE E SVILUPPO SICILIA</v>
      </c>
      <c r="G220" s="36" t="str">
        <f>VLOOKUP($E220,Codifiche!$A$2:$D$96,4,FALSE)</f>
        <v>Subconcessioni</v>
      </c>
      <c r="H220" s="38" t="s">
        <v>399</v>
      </c>
      <c r="I220" s="38" t="s">
        <v>357</v>
      </c>
      <c r="J220" s="36"/>
      <c r="K220" s="62" t="s">
        <v>181</v>
      </c>
    </row>
    <row r="221" spans="1:217" s="102" customFormat="1" x14ac:dyDescent="0.2">
      <c r="A221" s="99" t="s">
        <v>0</v>
      </c>
      <c r="B221" s="99" t="s">
        <v>193</v>
      </c>
      <c r="C221" s="100">
        <v>23</v>
      </c>
      <c r="D221" s="100"/>
      <c r="E221" s="99" t="s">
        <v>785</v>
      </c>
      <c r="F221" s="99" t="str">
        <f>VLOOKUP($E221,Codifiche!$A$2:$D$96,3,FALSE)</f>
        <v>SIXT</v>
      </c>
      <c r="G221" s="99" t="str">
        <f>VLOOKUP($E221,Codifiche!$A$2:$D$96,4,FALSE)</f>
        <v>Subconcessioni</v>
      </c>
      <c r="H221" s="101" t="s">
        <v>591</v>
      </c>
      <c r="I221" s="101" t="s">
        <v>591</v>
      </c>
      <c r="J221" s="99"/>
      <c r="K221" s="62" t="s">
        <v>157</v>
      </c>
    </row>
    <row r="222" spans="1:217" s="67" customFormat="1" x14ac:dyDescent="0.2">
      <c r="A222" s="36" t="s">
        <v>0</v>
      </c>
      <c r="B222" s="36" t="s">
        <v>801</v>
      </c>
      <c r="C222" s="37">
        <v>24</v>
      </c>
      <c r="D222" s="37"/>
      <c r="E222" s="36" t="s">
        <v>579</v>
      </c>
      <c r="F222" s="36" t="s">
        <v>585</v>
      </c>
      <c r="G222" s="36" t="str">
        <f>VLOOKUP($E221,Codifiche!$A$2:$D$96,4,FALSE)</f>
        <v>Subconcessioni</v>
      </c>
      <c r="H222" s="38" t="s">
        <v>591</v>
      </c>
      <c r="I222" s="38" t="s">
        <v>820</v>
      </c>
      <c r="J222" s="36"/>
      <c r="K222" s="6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</row>
    <row r="223" spans="1:217" s="67" customFormat="1" x14ac:dyDescent="0.2">
      <c r="A223" s="36" t="s">
        <v>0</v>
      </c>
      <c r="B223" s="36" t="s">
        <v>31</v>
      </c>
      <c r="C223" s="37">
        <v>34</v>
      </c>
      <c r="D223" s="37"/>
      <c r="E223" s="36" t="s">
        <v>264</v>
      </c>
      <c r="F223" s="36" t="str">
        <f>VLOOKUP($E223,Codifiche!$A$2:$D$96,3,FALSE)</f>
        <v>LE ANTICHE DELIZIE-LIBRERIA</v>
      </c>
      <c r="G223" s="36" t="str">
        <f>VLOOKUP($E223,Codifiche!$A$2:$D$96,4,FALSE)</f>
        <v>Subconcessioni</v>
      </c>
      <c r="H223" s="38" t="s">
        <v>461</v>
      </c>
      <c r="I223" s="38" t="s">
        <v>784</v>
      </c>
      <c r="J223" s="36"/>
      <c r="K223" s="62" t="s">
        <v>155</v>
      </c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</row>
    <row r="224" spans="1:217" s="67" customFormat="1" x14ac:dyDescent="0.2">
      <c r="A224" s="36" t="s">
        <v>0</v>
      </c>
      <c r="B224" s="36" t="s">
        <v>200</v>
      </c>
      <c r="C224" s="37">
        <v>16</v>
      </c>
      <c r="D224" s="37"/>
      <c r="E224" s="36" t="s">
        <v>264</v>
      </c>
      <c r="F224" s="36" t="str">
        <f>VLOOKUP($E224,Codifiche!$A$2:$D$96,3,FALSE)</f>
        <v>LE ANTICHE DELIZIE-LIBRERIA</v>
      </c>
      <c r="G224" s="36" t="str">
        <f>VLOOKUP($E224,Codifiche!$A$2:$D$96,4,FALSE)</f>
        <v>Subconcessioni</v>
      </c>
      <c r="H224" s="38" t="s">
        <v>461</v>
      </c>
      <c r="I224" s="38" t="s">
        <v>784</v>
      </c>
      <c r="J224" s="36"/>
      <c r="K224" s="62" t="s">
        <v>161</v>
      </c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</row>
    <row r="225" spans="1:217" s="102" customFormat="1" x14ac:dyDescent="0.2">
      <c r="A225" s="99" t="s">
        <v>0</v>
      </c>
      <c r="B225" s="99" t="s">
        <v>362</v>
      </c>
      <c r="C225" s="100">
        <v>23</v>
      </c>
      <c r="D225" s="100"/>
      <c r="E225" s="99" t="s">
        <v>852</v>
      </c>
      <c r="F225" s="99" t="str">
        <f>VLOOKUP($E225,Codifiche!$A$2:$D$96,3,FALSE)</f>
        <v>BPAR</v>
      </c>
      <c r="G225" s="99" t="str">
        <f>VLOOKUP($E225,Codifiche!$A$2:$D$96,4,FALSE)</f>
        <v>Subconcessioni</v>
      </c>
      <c r="H225" s="101" t="s">
        <v>461</v>
      </c>
      <c r="I225" s="101" t="s">
        <v>855</v>
      </c>
      <c r="J225" s="99"/>
      <c r="K225" s="62" t="s">
        <v>161</v>
      </c>
    </row>
    <row r="226" spans="1:217" x14ac:dyDescent="0.2">
      <c r="A226" s="36" t="s">
        <v>0</v>
      </c>
      <c r="B226" s="36" t="s">
        <v>363</v>
      </c>
      <c r="C226" s="37">
        <v>21</v>
      </c>
      <c r="D226" s="37"/>
      <c r="E226" s="36" t="s">
        <v>252</v>
      </c>
      <c r="F226" s="36" t="str">
        <f>VLOOKUP($E226,Codifiche!$A$2:$D$96,3,FALSE)</f>
        <v>AREE COMMERCIALI A DISPOSIZIONE</v>
      </c>
      <c r="G226" s="36" t="str">
        <f>VLOOKUP($E226,Codifiche!$A$2:$D$96,4,FALSE)</f>
        <v>Subconcessioni</v>
      </c>
      <c r="H226" s="38" t="s">
        <v>461</v>
      </c>
      <c r="I226" s="38" t="s">
        <v>301</v>
      </c>
      <c r="J226" s="36"/>
      <c r="K226" s="62" t="s">
        <v>161</v>
      </c>
    </row>
    <row r="227" spans="1:217" s="98" customFormat="1" ht="25.2" x14ac:dyDescent="0.2">
      <c r="A227" s="89" t="s">
        <v>0</v>
      </c>
      <c r="B227" s="89" t="s">
        <v>361</v>
      </c>
      <c r="C227" s="90">
        <v>31</v>
      </c>
      <c r="D227" s="90"/>
      <c r="E227" s="89" t="s">
        <v>239</v>
      </c>
      <c r="F227" s="89" t="str">
        <f>VLOOKUP($E227,Codifiche!$A$2:$D$96,3,FALSE)</f>
        <v>SAC - SERVIZI GENERALI</v>
      </c>
      <c r="G227" s="89" t="str">
        <f>VLOOKUP($E227,Codifiche!$A$2:$D$96,4,FALSE)</f>
        <v>Gestore</v>
      </c>
      <c r="H227" s="111" t="s">
        <v>899</v>
      </c>
      <c r="I227" s="111" t="s">
        <v>899</v>
      </c>
      <c r="J227" s="89"/>
      <c r="K227" s="62" t="s">
        <v>161</v>
      </c>
    </row>
    <row r="228" spans="1:217" x14ac:dyDescent="0.2">
      <c r="A228" s="36" t="s">
        <v>0</v>
      </c>
      <c r="B228" s="36" t="s">
        <v>32</v>
      </c>
      <c r="C228" s="37">
        <v>48</v>
      </c>
      <c r="D228" s="37"/>
      <c r="E228" s="36" t="s">
        <v>238</v>
      </c>
      <c r="F228" s="36" t="str">
        <f>VLOOKUP($E228,Codifiche!$A$2:$D$96,3,FALSE)</f>
        <v>SAC - SERVIZI IGIENICI</v>
      </c>
      <c r="G228" s="36" t="str">
        <f>VLOOKUP($E228,Codifiche!$A$2:$D$96,4,FALSE)</f>
        <v>Gestore</v>
      </c>
      <c r="H228" s="38" t="s">
        <v>283</v>
      </c>
      <c r="I228" s="38" t="s">
        <v>364</v>
      </c>
      <c r="J228" s="36"/>
      <c r="K228" s="62" t="s">
        <v>114</v>
      </c>
    </row>
    <row r="229" spans="1:217" x14ac:dyDescent="0.2">
      <c r="A229" s="36" t="s">
        <v>0</v>
      </c>
      <c r="B229" s="36" t="s">
        <v>149</v>
      </c>
      <c r="C229" s="37">
        <v>2</v>
      </c>
      <c r="D229" s="37"/>
      <c r="E229" s="36" t="s">
        <v>237</v>
      </c>
      <c r="F229" s="36" t="str">
        <f>VLOOKUP($E229,Codifiche!$A$2:$D$96,3,FALSE)</f>
        <v>SAC - LOCALI TECNICI</v>
      </c>
      <c r="G229" s="36" t="str">
        <f>VLOOKUP($E229,Codifiche!$A$2:$D$96,4,FALSE)</f>
        <v>Gestore</v>
      </c>
      <c r="H229" s="38" t="s">
        <v>438</v>
      </c>
      <c r="I229" s="38" t="s">
        <v>473</v>
      </c>
      <c r="J229" s="36"/>
      <c r="K229" s="62" t="s">
        <v>114</v>
      </c>
    </row>
    <row r="230" spans="1:217" s="67" customFormat="1" x14ac:dyDescent="0.2">
      <c r="A230" s="36" t="s">
        <v>0</v>
      </c>
      <c r="B230" s="36" t="s">
        <v>33</v>
      </c>
      <c r="C230" s="37">
        <v>65</v>
      </c>
      <c r="D230" s="37"/>
      <c r="E230" s="36" t="s">
        <v>821</v>
      </c>
      <c r="F230" s="36" t="str">
        <f>VLOOKUP($E230,Codifiche!$A$2:$D$96,3,FALSE)</f>
        <v>LAGARDERE BONTA'</v>
      </c>
      <c r="G230" s="36" t="str">
        <f>VLOOKUP($E230,Codifiche!$A$2:$D$96,4,FALSE)</f>
        <v>Subconcessioni</v>
      </c>
      <c r="H230" s="38" t="s">
        <v>461</v>
      </c>
      <c r="I230" s="38" t="s">
        <v>461</v>
      </c>
      <c r="J230" s="36"/>
      <c r="K230" s="62" t="s">
        <v>158</v>
      </c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</row>
    <row r="231" spans="1:217" x14ac:dyDescent="0.2">
      <c r="A231" s="36" t="s">
        <v>0</v>
      </c>
      <c r="B231" s="36" t="s">
        <v>34</v>
      </c>
      <c r="C231" s="37">
        <v>2576</v>
      </c>
      <c r="D231" s="37"/>
      <c r="E231" s="36" t="s">
        <v>239</v>
      </c>
      <c r="F231" s="36" t="str">
        <f>VLOOKUP($E231,Codifiche!$A$2:$D$96,3,FALSE)</f>
        <v>SAC - SERVIZI GENERALI</v>
      </c>
      <c r="G231" s="36" t="str">
        <f>VLOOKUP($E231,Codifiche!$A$2:$D$96,4,FALSE)</f>
        <v>Gestore</v>
      </c>
      <c r="H231" s="38" t="s">
        <v>509</v>
      </c>
      <c r="I231" s="38" t="s">
        <v>366</v>
      </c>
      <c r="J231" s="36"/>
      <c r="K231" s="62" t="s">
        <v>116</v>
      </c>
    </row>
    <row r="232" spans="1:217" x14ac:dyDescent="0.2">
      <c r="A232" s="36" t="s">
        <v>0</v>
      </c>
      <c r="B232" s="36" t="s">
        <v>35</v>
      </c>
      <c r="C232" s="37">
        <v>3004</v>
      </c>
      <c r="D232" s="37"/>
      <c r="E232" s="36" t="s">
        <v>239</v>
      </c>
      <c r="F232" s="36" t="str">
        <f>VLOOKUP($E232,Codifiche!$A$2:$D$96,3,FALSE)</f>
        <v>SAC - SERVIZI GENERALI</v>
      </c>
      <c r="G232" s="36" t="str">
        <f>VLOOKUP($E232,Codifiche!$A$2:$D$96,4,FALSE)</f>
        <v>Gestore</v>
      </c>
      <c r="H232" s="38" t="s">
        <v>399</v>
      </c>
      <c r="I232" s="38" t="s">
        <v>367</v>
      </c>
      <c r="J232" s="36"/>
      <c r="K232" s="62" t="s">
        <v>116</v>
      </c>
    </row>
    <row r="233" spans="1:217" x14ac:dyDescent="0.2">
      <c r="A233" s="36" t="s">
        <v>0</v>
      </c>
      <c r="B233" s="36" t="s">
        <v>371</v>
      </c>
      <c r="C233" s="37">
        <v>13</v>
      </c>
      <c r="D233" s="37"/>
      <c r="E233" s="36" t="s">
        <v>561</v>
      </c>
      <c r="F233" s="36" t="str">
        <f>VLOOKUP($E233,Codifiche!$A$2:$D$96,3,FALSE)</f>
        <v>INFO CT</v>
      </c>
      <c r="G233" s="36" t="str">
        <f>VLOOKUP($E233,Codifiche!$A$2:$D$96,4,FALSE)</f>
        <v>Enti di Stato</v>
      </c>
      <c r="H233" s="38" t="s">
        <v>276</v>
      </c>
      <c r="I233" s="38" t="s">
        <v>374</v>
      </c>
      <c r="J233" s="36"/>
      <c r="K233" s="62" t="s">
        <v>123</v>
      </c>
    </row>
    <row r="234" spans="1:217" x14ac:dyDescent="0.2">
      <c r="A234" s="36" t="s">
        <v>0</v>
      </c>
      <c r="B234" s="36" t="s">
        <v>372</v>
      </c>
      <c r="C234" s="37">
        <v>8</v>
      </c>
      <c r="D234" s="37"/>
      <c r="E234" s="36" t="s">
        <v>272</v>
      </c>
      <c r="F234" s="36" t="str">
        <f>VLOOKUP($E234,Codifiche!$A$2:$D$96,3,FALSE)</f>
        <v>YEX CHANGE SRL</v>
      </c>
      <c r="G234" s="36" t="str">
        <f>VLOOKUP($E234,Codifiche!$A$2:$D$96,4,FALSE)</f>
        <v>Subconcessioni</v>
      </c>
      <c r="H234" s="38" t="s">
        <v>461</v>
      </c>
      <c r="I234" s="38" t="s">
        <v>375</v>
      </c>
      <c r="J234" s="36"/>
      <c r="K234" s="62" t="s">
        <v>135</v>
      </c>
    </row>
    <row r="235" spans="1:217" x14ac:dyDescent="0.2">
      <c r="A235" s="36" t="s">
        <v>0</v>
      </c>
      <c r="B235" s="36" t="s">
        <v>373</v>
      </c>
      <c r="C235" s="37">
        <v>8</v>
      </c>
      <c r="D235" s="37"/>
      <c r="E235" s="36" t="s">
        <v>251</v>
      </c>
      <c r="F235" s="36" t="str">
        <f>VLOOKUP($E235,Codifiche!$A$2:$D$96,3,FALSE)</f>
        <v>A.A.P.I.T.</v>
      </c>
      <c r="G235" s="36" t="str">
        <f>VLOOKUP($E235,Codifiche!$A$2:$D$96,4,FALSE)</f>
        <v>Enti di Stato</v>
      </c>
      <c r="H235" s="38" t="s">
        <v>276</v>
      </c>
      <c r="I235" s="38" t="s">
        <v>353</v>
      </c>
      <c r="J235" s="36"/>
      <c r="K235" s="62" t="s">
        <v>136</v>
      </c>
    </row>
    <row r="236" spans="1:217" x14ac:dyDescent="0.2">
      <c r="A236" s="36" t="s">
        <v>0</v>
      </c>
      <c r="B236" s="36" t="s">
        <v>36</v>
      </c>
      <c r="C236" s="37">
        <v>147</v>
      </c>
      <c r="D236" s="37"/>
      <c r="E236" s="36" t="s">
        <v>239</v>
      </c>
      <c r="F236" s="36" t="str">
        <f>VLOOKUP($E236,Codifiche!$A$2:$D$96,3,FALSE)</f>
        <v>SAC - SERVIZI GENERALI</v>
      </c>
      <c r="G236" s="36" t="str">
        <f>VLOOKUP($E236,Codifiche!$A$2:$D$96,4,FALSE)</f>
        <v>Gestore</v>
      </c>
      <c r="H236" s="38" t="s">
        <v>504</v>
      </c>
      <c r="I236" s="38" t="s">
        <v>510</v>
      </c>
      <c r="J236" s="36"/>
      <c r="K236" s="62" t="s">
        <v>116</v>
      </c>
    </row>
    <row r="237" spans="1:217" x14ac:dyDescent="0.2">
      <c r="A237" s="36" t="s">
        <v>0</v>
      </c>
      <c r="B237" s="36" t="s">
        <v>37</v>
      </c>
      <c r="C237" s="37">
        <v>140</v>
      </c>
      <c r="D237" s="37"/>
      <c r="E237" s="36" t="s">
        <v>239</v>
      </c>
      <c r="F237" s="36" t="str">
        <f>VLOOKUP($E237,Codifiche!$A$2:$D$96,3,FALSE)</f>
        <v>SAC - SERVIZI GENERALI</v>
      </c>
      <c r="G237" s="36" t="str">
        <f>VLOOKUP($E237,Codifiche!$A$2:$D$96,4,FALSE)</f>
        <v>Gestore</v>
      </c>
      <c r="H237" s="38" t="s">
        <v>504</v>
      </c>
      <c r="I237" s="38" t="s">
        <v>511</v>
      </c>
      <c r="J237" s="36"/>
      <c r="K237" s="62" t="s">
        <v>116</v>
      </c>
    </row>
    <row r="238" spans="1:217" x14ac:dyDescent="0.2">
      <c r="A238" s="36" t="s">
        <v>0</v>
      </c>
      <c r="B238" s="36" t="s">
        <v>38</v>
      </c>
      <c r="C238" s="37">
        <v>140</v>
      </c>
      <c r="D238" s="37"/>
      <c r="E238" s="36" t="s">
        <v>239</v>
      </c>
      <c r="F238" s="36" t="str">
        <f>VLOOKUP($E238,Codifiche!$A$2:$D$96,3,FALSE)</f>
        <v>SAC - SERVIZI GENERALI</v>
      </c>
      <c r="G238" s="36" t="str">
        <f>VLOOKUP($E238,Codifiche!$A$2:$D$96,4,FALSE)</f>
        <v>Gestore</v>
      </c>
      <c r="H238" s="38" t="s">
        <v>504</v>
      </c>
      <c r="I238" s="38" t="s">
        <v>512</v>
      </c>
      <c r="J238" s="36"/>
      <c r="K238" s="62" t="s">
        <v>116</v>
      </c>
    </row>
    <row r="239" spans="1:217" x14ac:dyDescent="0.2">
      <c r="A239" s="36" t="s">
        <v>0</v>
      </c>
      <c r="B239" s="36" t="s">
        <v>368</v>
      </c>
      <c r="C239" s="37">
        <v>140</v>
      </c>
      <c r="D239" s="37"/>
      <c r="E239" s="36" t="s">
        <v>239</v>
      </c>
      <c r="F239" s="36" t="str">
        <f>VLOOKUP($E239,Codifiche!$A$2:$D$96,3,FALSE)</f>
        <v>SAC - SERVIZI GENERALI</v>
      </c>
      <c r="G239" s="36" t="str">
        <f>VLOOKUP($E239,Codifiche!$A$2:$D$96,4,FALSE)</f>
        <v>Gestore</v>
      </c>
      <c r="H239" s="38" t="s">
        <v>504</v>
      </c>
      <c r="I239" s="38" t="s">
        <v>513</v>
      </c>
      <c r="J239" s="36"/>
      <c r="K239" s="62" t="s">
        <v>116</v>
      </c>
    </row>
    <row r="240" spans="1:217" x14ac:dyDescent="0.2">
      <c r="A240" s="36" t="s">
        <v>0</v>
      </c>
      <c r="B240" s="36" t="s">
        <v>369</v>
      </c>
      <c r="C240" s="37">
        <v>140</v>
      </c>
      <c r="D240" s="37"/>
      <c r="E240" s="36" t="s">
        <v>239</v>
      </c>
      <c r="F240" s="36" t="str">
        <f>VLOOKUP($E240,Codifiche!$A$2:$D$96,3,FALSE)</f>
        <v>SAC - SERVIZI GENERALI</v>
      </c>
      <c r="G240" s="36" t="str">
        <f>VLOOKUP($E240,Codifiche!$A$2:$D$96,4,FALSE)</f>
        <v>Gestore</v>
      </c>
      <c r="H240" s="38" t="s">
        <v>504</v>
      </c>
      <c r="I240" s="38" t="s">
        <v>514</v>
      </c>
      <c r="J240" s="36"/>
      <c r="K240" s="62" t="s">
        <v>116</v>
      </c>
    </row>
    <row r="241" spans="1:11" x14ac:dyDescent="0.2">
      <c r="A241" s="36" t="s">
        <v>0</v>
      </c>
      <c r="B241" s="36" t="s">
        <v>370</v>
      </c>
      <c r="C241" s="37">
        <v>58</v>
      </c>
      <c r="D241" s="37"/>
      <c r="E241" s="36" t="s">
        <v>239</v>
      </c>
      <c r="F241" s="36" t="str">
        <f>VLOOKUP($E241,Codifiche!$A$2:$D$96,3,FALSE)</f>
        <v>SAC - SERVIZI GENERALI</v>
      </c>
      <c r="G241" s="36" t="str">
        <f>VLOOKUP($E241,Codifiche!$A$2:$D$96,4,FALSE)</f>
        <v>Gestore</v>
      </c>
      <c r="H241" s="38" t="s">
        <v>504</v>
      </c>
      <c r="I241" s="38" t="s">
        <v>515</v>
      </c>
      <c r="J241" s="36"/>
      <c r="K241" s="62" t="s">
        <v>116</v>
      </c>
    </row>
    <row r="242" spans="1:11" x14ac:dyDescent="0.2">
      <c r="A242" s="36" t="s">
        <v>0</v>
      </c>
      <c r="B242" s="36" t="s">
        <v>726</v>
      </c>
      <c r="C242" s="37">
        <v>7</v>
      </c>
      <c r="D242" s="37"/>
      <c r="E242" s="36" t="s">
        <v>246</v>
      </c>
      <c r="F242" s="36" t="str">
        <f>VLOOKUP($E242,Codifiche!$A$2:$D$96,3,FALSE)</f>
        <v>GUARDIA DI FINANZA</v>
      </c>
      <c r="G242" s="36" t="str">
        <f>VLOOKUP($E242,Codifiche!$A$2:$D$96,4,FALSE)</f>
        <v>Enti di Stato</v>
      </c>
      <c r="H242" s="38" t="s">
        <v>276</v>
      </c>
      <c r="I242" s="38" t="s">
        <v>728</v>
      </c>
      <c r="J242" s="36"/>
      <c r="K242" s="62" t="s">
        <v>116</v>
      </c>
    </row>
    <row r="243" spans="1:11" x14ac:dyDescent="0.2">
      <c r="A243" s="36" t="s">
        <v>0</v>
      </c>
      <c r="B243" s="36" t="s">
        <v>727</v>
      </c>
      <c r="C243" s="37">
        <v>11</v>
      </c>
      <c r="D243" s="37"/>
      <c r="E243" s="36" t="s">
        <v>247</v>
      </c>
      <c r="F243" s="36" t="str">
        <f>VLOOKUP($E243,Codifiche!$A$2:$D$96,3,FALSE)</f>
        <v>DOGANA</v>
      </c>
      <c r="G243" s="36" t="str">
        <f>VLOOKUP($E243,Codifiche!$A$2:$D$96,4,FALSE)</f>
        <v>Enti di Stato</v>
      </c>
      <c r="H243" s="38" t="s">
        <v>504</v>
      </c>
      <c r="I243" s="38" t="s">
        <v>728</v>
      </c>
      <c r="J243" s="36"/>
      <c r="K243" s="62" t="s">
        <v>116</v>
      </c>
    </row>
    <row r="244" spans="1:11" x14ac:dyDescent="0.2">
      <c r="A244" s="92" t="s">
        <v>0</v>
      </c>
      <c r="B244" s="92" t="s">
        <v>770</v>
      </c>
      <c r="C244" s="93">
        <v>4</v>
      </c>
      <c r="D244" s="93"/>
      <c r="E244" s="92" t="s">
        <v>236</v>
      </c>
      <c r="F244" s="92" t="str">
        <f>VLOOKUP($E244,Codifiche!$A$2:$D$96,3,FALSE)</f>
        <v>SAC SERVICE S.r.l.</v>
      </c>
      <c r="G244" s="92" t="str">
        <f>VLOOKUP($E244,Codifiche!$A$2:$D$96,4,FALSE)</f>
        <v>Gestore</v>
      </c>
      <c r="H244" s="94" t="s">
        <v>771</v>
      </c>
      <c r="I244" s="94" t="s">
        <v>774</v>
      </c>
      <c r="J244" s="92"/>
      <c r="K244" s="65"/>
    </row>
    <row r="245" spans="1:11" ht="13.2" thickBot="1" x14ac:dyDescent="0.25">
      <c r="A245" s="92" t="s">
        <v>0</v>
      </c>
      <c r="B245" s="92" t="s">
        <v>772</v>
      </c>
      <c r="C245" s="93">
        <v>3</v>
      </c>
      <c r="D245" s="93"/>
      <c r="E245" s="92" t="s">
        <v>247</v>
      </c>
      <c r="F245" s="92" t="str">
        <f>VLOOKUP($E245,Codifiche!$A$2:$D$96,3,FALSE)</f>
        <v>DOGANA</v>
      </c>
      <c r="G245" s="92" t="str">
        <f>VLOOKUP($E245,Codifiche!$A$2:$D$96,4,FALSE)</f>
        <v>Enti di Stato</v>
      </c>
      <c r="H245" s="94" t="s">
        <v>773</v>
      </c>
      <c r="I245" s="94" t="s">
        <v>775</v>
      </c>
      <c r="J245" s="92"/>
      <c r="K245" s="65"/>
    </row>
    <row r="246" spans="1:11" ht="13.8" thickTop="1" thickBot="1" x14ac:dyDescent="0.25">
      <c r="A246" s="42" t="s">
        <v>1</v>
      </c>
      <c r="B246" s="42" t="s">
        <v>41</v>
      </c>
      <c r="C246" s="43">
        <v>12</v>
      </c>
      <c r="D246" s="43"/>
      <c r="E246" s="42" t="s">
        <v>270</v>
      </c>
      <c r="F246" s="42" t="str">
        <f>VLOOKUP($E246,Codifiche!$A$2:$D$96,3,FALSE)</f>
        <v>HEINEMANN</v>
      </c>
      <c r="G246" s="42" t="str">
        <f>VLOOKUP($E246,Codifiche!$A$2:$D$96,4,FALSE)</f>
        <v>Subconcessioni</v>
      </c>
      <c r="H246" s="44" t="s">
        <v>276</v>
      </c>
      <c r="I246" s="44" t="s">
        <v>276</v>
      </c>
      <c r="J246" s="42"/>
      <c r="K246" s="64" t="s">
        <v>123</v>
      </c>
    </row>
    <row r="247" spans="1:11" s="98" customFormat="1" ht="13.2" thickTop="1" x14ac:dyDescent="0.2">
      <c r="A247" s="112" t="s">
        <v>1</v>
      </c>
      <c r="B247" s="112" t="s">
        <v>593</v>
      </c>
      <c r="C247" s="113">
        <v>11</v>
      </c>
      <c r="D247" s="113"/>
      <c r="E247" s="112" t="s">
        <v>268</v>
      </c>
      <c r="F247" s="112" t="str">
        <f>VLOOKUP($E247,Codifiche!$A$2:$D$96,3,FALSE)</f>
        <v>LAGARDERE</v>
      </c>
      <c r="G247" s="112" t="str">
        <f>VLOOKUP($E247,Codifiche!$A$2:$D$96,4,FALSE)</f>
        <v>Subconcessioni</v>
      </c>
      <c r="H247" s="114" t="s">
        <v>276</v>
      </c>
      <c r="I247" s="114" t="s">
        <v>276</v>
      </c>
      <c r="J247" s="115"/>
      <c r="K247" s="65"/>
    </row>
    <row r="248" spans="1:11" x14ac:dyDescent="0.2">
      <c r="A248" s="36" t="s">
        <v>1</v>
      </c>
      <c r="B248" s="36" t="s">
        <v>42</v>
      </c>
      <c r="C248" s="37">
        <v>33</v>
      </c>
      <c r="D248" s="37"/>
      <c r="E248" s="36" t="s">
        <v>243</v>
      </c>
      <c r="F248" s="36" t="str">
        <f>VLOOKUP($E248,Codifiche!$A$2:$D$96,3,FALSE)</f>
        <v>POLIZIA</v>
      </c>
      <c r="G248" s="36" t="str">
        <f>VLOOKUP($E248,Codifiche!$A$2:$D$96,4,FALSE)</f>
        <v>Enti di Stato</v>
      </c>
      <c r="H248" s="38" t="s">
        <v>276</v>
      </c>
      <c r="I248" s="38" t="s">
        <v>378</v>
      </c>
      <c r="J248" s="36"/>
      <c r="K248" s="62" t="s">
        <v>111</v>
      </c>
    </row>
    <row r="249" spans="1:11" x14ac:dyDescent="0.2">
      <c r="A249" s="36" t="s">
        <v>1</v>
      </c>
      <c r="B249" s="36" t="s">
        <v>43</v>
      </c>
      <c r="C249" s="37">
        <v>27</v>
      </c>
      <c r="D249" s="37"/>
      <c r="E249" s="36" t="s">
        <v>243</v>
      </c>
      <c r="F249" s="36" t="str">
        <f>VLOOKUP($E249,Codifiche!$A$2:$D$96,3,FALSE)</f>
        <v>POLIZIA</v>
      </c>
      <c r="G249" s="36" t="str">
        <f>VLOOKUP($E249,Codifiche!$A$2:$D$96,4,FALSE)</f>
        <v>Enti di Stato</v>
      </c>
      <c r="H249" s="38" t="s">
        <v>276</v>
      </c>
      <c r="I249" s="38" t="s">
        <v>276</v>
      </c>
      <c r="J249" s="36"/>
      <c r="K249" s="62" t="s">
        <v>111</v>
      </c>
    </row>
    <row r="250" spans="1:11" x14ac:dyDescent="0.2">
      <c r="A250" s="36" t="s">
        <v>1</v>
      </c>
      <c r="B250" s="36" t="s">
        <v>45</v>
      </c>
      <c r="C250" s="37">
        <v>25</v>
      </c>
      <c r="D250" s="37"/>
      <c r="E250" s="36" t="s">
        <v>243</v>
      </c>
      <c r="F250" s="36" t="str">
        <f>VLOOKUP($E250,Codifiche!$A$2:$D$96,3,FALSE)</f>
        <v>POLIZIA</v>
      </c>
      <c r="G250" s="36" t="str">
        <f>VLOOKUP($E250,Codifiche!$A$2:$D$96,4,FALSE)</f>
        <v>Enti di Stato</v>
      </c>
      <c r="H250" s="38" t="s">
        <v>276</v>
      </c>
      <c r="I250" s="38" t="s">
        <v>276</v>
      </c>
      <c r="J250" s="36"/>
      <c r="K250" s="62" t="s">
        <v>111</v>
      </c>
    </row>
    <row r="251" spans="1:11" x14ac:dyDescent="0.2">
      <c r="A251" s="36" t="s">
        <v>1</v>
      </c>
      <c r="B251" s="36" t="s">
        <v>46</v>
      </c>
      <c r="C251" s="37">
        <v>42</v>
      </c>
      <c r="D251" s="37"/>
      <c r="E251" s="36" t="s">
        <v>243</v>
      </c>
      <c r="F251" s="36" t="str">
        <f>VLOOKUP($E251,Codifiche!$A$2:$D$96,3,FALSE)</f>
        <v>POLIZIA</v>
      </c>
      <c r="G251" s="36" t="str">
        <f>VLOOKUP($E251,Codifiche!$A$2:$D$96,4,FALSE)</f>
        <v>Enti di Stato</v>
      </c>
      <c r="H251" s="38" t="s">
        <v>276</v>
      </c>
      <c r="I251" s="38" t="s">
        <v>276</v>
      </c>
      <c r="J251" s="36"/>
      <c r="K251" s="62" t="s">
        <v>111</v>
      </c>
    </row>
    <row r="252" spans="1:11" x14ac:dyDescent="0.2">
      <c r="A252" s="36" t="s">
        <v>1</v>
      </c>
      <c r="B252" s="36" t="s">
        <v>48</v>
      </c>
      <c r="C252" s="37">
        <v>63</v>
      </c>
      <c r="D252" s="37"/>
      <c r="E252" s="36" t="s">
        <v>243</v>
      </c>
      <c r="F252" s="36" t="str">
        <f>VLOOKUP($E252,Codifiche!$A$2:$D$96,3,FALSE)</f>
        <v>POLIZIA</v>
      </c>
      <c r="G252" s="36" t="str">
        <f>VLOOKUP($E252,Codifiche!$A$2:$D$96,4,FALSE)</f>
        <v>Enti di Stato</v>
      </c>
      <c r="H252" s="38" t="s">
        <v>377</v>
      </c>
      <c r="I252" s="38" t="s">
        <v>317</v>
      </c>
      <c r="J252" s="36"/>
      <c r="K252" s="62" t="s">
        <v>111</v>
      </c>
    </row>
    <row r="253" spans="1:11" x14ac:dyDescent="0.2">
      <c r="A253" s="36" t="s">
        <v>1</v>
      </c>
      <c r="B253" s="36" t="s">
        <v>49</v>
      </c>
      <c r="C253" s="37">
        <v>22</v>
      </c>
      <c r="D253" s="37"/>
      <c r="E253" s="36" t="s">
        <v>243</v>
      </c>
      <c r="F253" s="36" t="str">
        <f>VLOOKUP($E253,Codifiche!$A$2:$D$96,3,FALSE)</f>
        <v>POLIZIA</v>
      </c>
      <c r="G253" s="36" t="str">
        <f>VLOOKUP($E253,Codifiche!$A$2:$D$96,4,FALSE)</f>
        <v>Enti di Stato</v>
      </c>
      <c r="H253" s="38" t="s">
        <v>377</v>
      </c>
      <c r="I253" s="38" t="s">
        <v>316</v>
      </c>
      <c r="J253" s="36"/>
      <c r="K253" s="62" t="s">
        <v>111</v>
      </c>
    </row>
    <row r="254" spans="1:11" x14ac:dyDescent="0.2">
      <c r="A254" s="36" t="s">
        <v>1</v>
      </c>
      <c r="B254" s="36" t="s">
        <v>592</v>
      </c>
      <c r="C254" s="37">
        <v>22</v>
      </c>
      <c r="D254" s="37"/>
      <c r="E254" s="36" t="s">
        <v>243</v>
      </c>
      <c r="F254" s="36" t="str">
        <f>VLOOKUP($E254,Codifiche!$A$2:$D$96,3,FALSE)</f>
        <v>POLIZIA</v>
      </c>
      <c r="G254" s="36" t="str">
        <f>VLOOKUP($E254,Codifiche!$A$2:$D$96,4,FALSE)</f>
        <v>Enti di Stato</v>
      </c>
      <c r="H254" s="38" t="s">
        <v>284</v>
      </c>
      <c r="I254" s="38" t="s">
        <v>284</v>
      </c>
      <c r="J254" s="36"/>
      <c r="K254" s="62" t="s">
        <v>111</v>
      </c>
    </row>
    <row r="255" spans="1:11" x14ac:dyDescent="0.2">
      <c r="A255" s="36" t="s">
        <v>1</v>
      </c>
      <c r="B255" s="36" t="s">
        <v>50</v>
      </c>
      <c r="C255" s="37">
        <v>25</v>
      </c>
      <c r="D255" s="37"/>
      <c r="E255" s="36" t="s">
        <v>237</v>
      </c>
      <c r="F255" s="36" t="str">
        <f>VLOOKUP($E255,Codifiche!$A$2:$D$96,3,FALSE)</f>
        <v>SAC - LOCALI TECNICI</v>
      </c>
      <c r="G255" s="36" t="str">
        <f>VLOOKUP($E255,Codifiche!$A$2:$D$96,4,FALSE)</f>
        <v>Gestore</v>
      </c>
      <c r="H255" s="38" t="s">
        <v>438</v>
      </c>
      <c r="I255" s="38" t="s">
        <v>483</v>
      </c>
      <c r="J255" s="36"/>
      <c r="K255" s="62" t="s">
        <v>106</v>
      </c>
    </row>
    <row r="256" spans="1:11" x14ac:dyDescent="0.2">
      <c r="A256" s="36" t="s">
        <v>1</v>
      </c>
      <c r="B256" s="36" t="s">
        <v>51</v>
      </c>
      <c r="C256" s="37">
        <v>11</v>
      </c>
      <c r="D256" s="37"/>
      <c r="E256" s="36" t="s">
        <v>239</v>
      </c>
      <c r="F256" s="36" t="str">
        <f>VLOOKUP($E256,Codifiche!$A$2:$D$96,3,FALSE)</f>
        <v>SAC - SERVIZI GENERALI</v>
      </c>
      <c r="G256" s="36" t="str">
        <f>VLOOKUP($E256,Codifiche!$A$2:$D$96,4,FALSE)</f>
        <v>Gestore</v>
      </c>
      <c r="H256" s="38" t="s">
        <v>88</v>
      </c>
      <c r="I256" s="38" t="s">
        <v>477</v>
      </c>
      <c r="J256" s="36"/>
      <c r="K256" s="62" t="s">
        <v>116</v>
      </c>
    </row>
    <row r="257" spans="1:11" x14ac:dyDescent="0.2">
      <c r="A257" s="36" t="s">
        <v>1</v>
      </c>
      <c r="B257" s="36" t="s">
        <v>52</v>
      </c>
      <c r="C257" s="37">
        <v>13</v>
      </c>
      <c r="D257" s="37"/>
      <c r="E257" s="36" t="s">
        <v>235</v>
      </c>
      <c r="F257" s="36" t="str">
        <f>VLOOKUP($E257,Codifiche!$A$2:$D$96,3,FALSE)</f>
        <v>SAC S.p.A.</v>
      </c>
      <c r="G257" s="36" t="str">
        <f>VLOOKUP($E257,Codifiche!$A$2:$D$96,4,FALSE)</f>
        <v>Gestore</v>
      </c>
      <c r="H257" s="38" t="s">
        <v>276</v>
      </c>
      <c r="I257" s="38" t="s">
        <v>491</v>
      </c>
      <c r="J257" s="36"/>
      <c r="K257" s="62" t="s">
        <v>107</v>
      </c>
    </row>
    <row r="258" spans="1:11" x14ac:dyDescent="0.2">
      <c r="A258" s="36" t="s">
        <v>1</v>
      </c>
      <c r="B258" s="36" t="s">
        <v>604</v>
      </c>
      <c r="C258" s="37">
        <v>29</v>
      </c>
      <c r="D258" s="37"/>
      <c r="E258" s="36" t="s">
        <v>236</v>
      </c>
      <c r="F258" s="36" t="str">
        <f>VLOOKUP($E258,Codifiche!$A$2:$D$96,3,FALSE)</f>
        <v>SAC SERVICE S.r.l.</v>
      </c>
      <c r="G258" s="36" t="str">
        <f>VLOOKUP($E258,Codifiche!$A$2:$D$96,4,FALSE)</f>
        <v>Gestore</v>
      </c>
      <c r="H258" s="38" t="s">
        <v>2</v>
      </c>
      <c r="I258" s="38" t="s">
        <v>2</v>
      </c>
      <c r="J258" s="36"/>
      <c r="K258" s="62" t="s">
        <v>107</v>
      </c>
    </row>
    <row r="259" spans="1:11" x14ac:dyDescent="0.2">
      <c r="A259" s="36" t="s">
        <v>1</v>
      </c>
      <c r="B259" s="36" t="s">
        <v>605</v>
      </c>
      <c r="C259" s="37">
        <v>26</v>
      </c>
      <c r="D259" s="37"/>
      <c r="E259" s="36" t="s">
        <v>235</v>
      </c>
      <c r="F259" s="36" t="str">
        <f>VLOOKUP($E259,Codifiche!$A$2:$D$96,3,FALSE)</f>
        <v>SAC S.p.A.</v>
      </c>
      <c r="G259" s="36" t="str">
        <f>VLOOKUP($E259,Codifiche!$A$2:$D$96,4,FALSE)</f>
        <v>Gestore</v>
      </c>
      <c r="H259" s="38" t="s">
        <v>276</v>
      </c>
      <c r="I259" s="38" t="s">
        <v>376</v>
      </c>
      <c r="J259" s="36"/>
      <c r="K259" s="62" t="s">
        <v>106</v>
      </c>
    </row>
    <row r="260" spans="1:11" x14ac:dyDescent="0.2">
      <c r="A260" s="36" t="s">
        <v>1</v>
      </c>
      <c r="B260" s="36" t="s">
        <v>53</v>
      </c>
      <c r="C260" s="37">
        <v>13</v>
      </c>
      <c r="D260" s="37"/>
      <c r="E260" s="36" t="s">
        <v>235</v>
      </c>
      <c r="F260" s="36" t="str">
        <f>VLOOKUP($E260,Codifiche!$A$2:$D$96,3,FALSE)</f>
        <v>SAC S.p.A.</v>
      </c>
      <c r="G260" s="36" t="str">
        <f>VLOOKUP($E260,Codifiche!$A$2:$D$96,4,FALSE)</f>
        <v>Gestore</v>
      </c>
      <c r="H260" s="38" t="s">
        <v>276</v>
      </c>
      <c r="I260" s="38" t="s">
        <v>486</v>
      </c>
      <c r="J260" s="36"/>
      <c r="K260" s="62" t="s">
        <v>106</v>
      </c>
    </row>
    <row r="261" spans="1:11" x14ac:dyDescent="0.2">
      <c r="A261" s="36" t="s">
        <v>1</v>
      </c>
      <c r="B261" s="36" t="s">
        <v>54</v>
      </c>
      <c r="C261" s="37">
        <v>18</v>
      </c>
      <c r="D261" s="37"/>
      <c r="E261" s="36" t="s">
        <v>245</v>
      </c>
      <c r="F261" s="36" t="str">
        <f>VLOOKUP($E261,Codifiche!$A$2:$D$96,3,FALSE)</f>
        <v>CARABINIERI</v>
      </c>
      <c r="G261" s="36" t="str">
        <f>VLOOKUP($E261,Codifiche!$A$2:$D$96,4,FALSE)</f>
        <v>Enti di Stato</v>
      </c>
      <c r="H261" s="38" t="s">
        <v>377</v>
      </c>
      <c r="I261" s="38" t="s">
        <v>490</v>
      </c>
      <c r="J261" s="36"/>
      <c r="K261" s="62" t="s">
        <v>106</v>
      </c>
    </row>
    <row r="262" spans="1:11" x14ac:dyDescent="0.2">
      <c r="A262" s="36" t="s">
        <v>1</v>
      </c>
      <c r="B262" s="36" t="s">
        <v>56</v>
      </c>
      <c r="C262" s="37">
        <v>16</v>
      </c>
      <c r="D262" s="37"/>
      <c r="E262" s="36" t="s">
        <v>243</v>
      </c>
      <c r="F262" s="36" t="str">
        <f>VLOOKUP($E262,Codifiche!$A$2:$D$96,3,FALSE)</f>
        <v>POLIZIA</v>
      </c>
      <c r="G262" s="36" t="str">
        <f>VLOOKUP($E262,Codifiche!$A$2:$D$96,4,FALSE)</f>
        <v>Enti di Stato</v>
      </c>
      <c r="H262" s="38" t="s">
        <v>438</v>
      </c>
      <c r="I262" s="38" t="s">
        <v>487</v>
      </c>
      <c r="J262" s="36"/>
      <c r="K262" s="62" t="s">
        <v>130</v>
      </c>
    </row>
    <row r="263" spans="1:11" x14ac:dyDescent="0.2">
      <c r="A263" s="36" t="s">
        <v>1</v>
      </c>
      <c r="B263" s="36" t="s">
        <v>58</v>
      </c>
      <c r="C263" s="37">
        <v>11</v>
      </c>
      <c r="D263" s="37"/>
      <c r="E263" s="36" t="s">
        <v>240</v>
      </c>
      <c r="F263" s="36" t="str">
        <f>VLOOKUP($E263,Codifiche!$A$2:$D$96,3,FALSE)</f>
        <v>SAC - LOCALI A DISPOSIZIONE</v>
      </c>
      <c r="G263" s="36" t="str">
        <f>VLOOKUP($E263,Codifiche!$A$2:$D$96,4,FALSE)</f>
        <v>Gestore</v>
      </c>
      <c r="H263" s="38" t="s">
        <v>276</v>
      </c>
      <c r="I263" s="38" t="s">
        <v>294</v>
      </c>
      <c r="J263" s="36"/>
      <c r="K263" s="62" t="s">
        <v>106</v>
      </c>
    </row>
    <row r="264" spans="1:11" x14ac:dyDescent="0.2">
      <c r="A264" s="36" t="s">
        <v>1</v>
      </c>
      <c r="B264" s="36" t="s">
        <v>671</v>
      </c>
      <c r="C264" s="37">
        <v>6</v>
      </c>
      <c r="D264" s="37"/>
      <c r="E264" s="36" t="s">
        <v>239</v>
      </c>
      <c r="F264" s="36" t="str">
        <f>VLOOKUP($E264,Codifiche!$A$2:$D$96,3,FALSE)</f>
        <v>SAC - SERVIZI GENERALI</v>
      </c>
      <c r="G264" s="36" t="str">
        <f>VLOOKUP($E264,Codifiche!$A$2:$D$96,4,FALSE)</f>
        <v>Gestore</v>
      </c>
      <c r="H264" s="38" t="s">
        <v>88</v>
      </c>
      <c r="I264" s="38" t="s">
        <v>496</v>
      </c>
      <c r="J264" s="36"/>
      <c r="K264" s="62" t="s">
        <v>106</v>
      </c>
    </row>
    <row r="265" spans="1:11" x14ac:dyDescent="0.2">
      <c r="A265" s="36" t="s">
        <v>1</v>
      </c>
      <c r="B265" s="36" t="s">
        <v>672</v>
      </c>
      <c r="C265" s="37">
        <v>26</v>
      </c>
      <c r="D265" s="37"/>
      <c r="E265" s="36" t="s">
        <v>240</v>
      </c>
      <c r="F265" s="36" t="str">
        <f>VLOOKUP($E265,Codifiche!$A$2:$D$96,3,FALSE)</f>
        <v>SAC - LOCALI A DISPOSIZIONE</v>
      </c>
      <c r="G265" s="36" t="str">
        <f>VLOOKUP($E265,Codifiche!$A$2:$D$96,4,FALSE)</f>
        <v>Gestore</v>
      </c>
      <c r="H265" s="38" t="s">
        <v>276</v>
      </c>
      <c r="I265" s="38" t="s">
        <v>294</v>
      </c>
      <c r="J265" s="36"/>
      <c r="K265" s="62" t="s">
        <v>106</v>
      </c>
    </row>
    <row r="266" spans="1:11" x14ac:dyDescent="0.2">
      <c r="A266" s="36" t="s">
        <v>1</v>
      </c>
      <c r="B266" s="36" t="s">
        <v>673</v>
      </c>
      <c r="C266" s="37">
        <v>18</v>
      </c>
      <c r="D266" s="37"/>
      <c r="E266" s="36" t="s">
        <v>237</v>
      </c>
      <c r="F266" s="36" t="str">
        <f>VLOOKUP($E266,Codifiche!$A$2:$D$96,3,FALSE)</f>
        <v>SAC - LOCALI TECNICI</v>
      </c>
      <c r="G266" s="36" t="str">
        <f>VLOOKUP($E266,Codifiche!$A$2:$D$96,4,FALSE)</f>
        <v>Gestore</v>
      </c>
      <c r="H266" s="38" t="s">
        <v>438</v>
      </c>
      <c r="I266" s="38" t="s">
        <v>70</v>
      </c>
      <c r="J266" s="36"/>
      <c r="K266" s="62" t="s">
        <v>106</v>
      </c>
    </row>
    <row r="267" spans="1:11" x14ac:dyDescent="0.2">
      <c r="A267" s="36" t="s">
        <v>1</v>
      </c>
      <c r="B267" s="36" t="s">
        <v>60</v>
      </c>
      <c r="C267" s="37">
        <v>20</v>
      </c>
      <c r="D267" s="37"/>
      <c r="E267" s="36" t="s">
        <v>235</v>
      </c>
      <c r="F267" s="36" t="str">
        <f>VLOOKUP($E267,Codifiche!$A$2:$D$96,3,FALSE)</f>
        <v>SAC S.p.A.</v>
      </c>
      <c r="G267" s="36" t="str">
        <f>VLOOKUP($E267,Codifiche!$A$2:$D$96,4,FALSE)</f>
        <v>Gestore</v>
      </c>
      <c r="H267" s="38" t="s">
        <v>276</v>
      </c>
      <c r="I267" s="38" t="s">
        <v>488</v>
      </c>
      <c r="J267" s="36"/>
      <c r="K267" s="62" t="s">
        <v>107</v>
      </c>
    </row>
    <row r="268" spans="1:11" x14ac:dyDescent="0.2">
      <c r="A268" s="36" t="s">
        <v>1</v>
      </c>
      <c r="B268" s="36" t="s">
        <v>61</v>
      </c>
      <c r="C268" s="37">
        <v>26</v>
      </c>
      <c r="D268" s="37"/>
      <c r="E268" s="36" t="s">
        <v>248</v>
      </c>
      <c r="F268" s="36" t="str">
        <f>VLOOKUP($E268,Codifiche!$A$2:$D$96,3,FALSE)</f>
        <v>CORPO FORESTALE</v>
      </c>
      <c r="G268" s="36" t="str">
        <f>VLOOKUP($E268,Codifiche!$A$2:$D$96,4,FALSE)</f>
        <v>Enti di Stato</v>
      </c>
      <c r="H268" s="38" t="s">
        <v>276</v>
      </c>
      <c r="I268" s="38" t="s">
        <v>276</v>
      </c>
      <c r="J268" s="36"/>
      <c r="K268" s="62" t="s">
        <v>106</v>
      </c>
    </row>
    <row r="269" spans="1:11" x14ac:dyDescent="0.2">
      <c r="A269" s="36" t="s">
        <v>1</v>
      </c>
      <c r="B269" s="36" t="s">
        <v>63</v>
      </c>
      <c r="C269" s="37">
        <v>26</v>
      </c>
      <c r="D269" s="37"/>
      <c r="E269" s="36" t="s">
        <v>235</v>
      </c>
      <c r="F269" s="36" t="str">
        <f>VLOOKUP($E269,Codifiche!$A$2:$D$96,3,FALSE)</f>
        <v>SAC S.p.A.</v>
      </c>
      <c r="G269" s="36" t="str">
        <f>VLOOKUP($E269,Codifiche!$A$2:$D$96,4,FALSE)</f>
        <v>Gestore</v>
      </c>
      <c r="H269" s="38" t="s">
        <v>377</v>
      </c>
      <c r="I269" s="38" t="s">
        <v>489</v>
      </c>
      <c r="J269" s="36"/>
      <c r="K269" s="62" t="s">
        <v>106</v>
      </c>
    </row>
    <row r="270" spans="1:11" x14ac:dyDescent="0.2">
      <c r="A270" s="36" t="s">
        <v>1</v>
      </c>
      <c r="B270" s="36" t="s">
        <v>65</v>
      </c>
      <c r="C270" s="37">
        <v>26</v>
      </c>
      <c r="D270" s="37"/>
      <c r="E270" s="36" t="s">
        <v>246</v>
      </c>
      <c r="F270" s="36" t="str">
        <f>VLOOKUP($E270,Codifiche!$A$2:$D$96,3,FALSE)</f>
        <v>GUARDIA DI FINANZA</v>
      </c>
      <c r="G270" s="36" t="str">
        <f>VLOOKUP($E270,Codifiche!$A$2:$D$96,4,FALSE)</f>
        <v>Enti di Stato</v>
      </c>
      <c r="H270" s="38" t="s">
        <v>377</v>
      </c>
      <c r="I270" s="38" t="s">
        <v>723</v>
      </c>
      <c r="J270" s="36"/>
      <c r="K270" s="62" t="s">
        <v>121</v>
      </c>
    </row>
    <row r="271" spans="1:11" x14ac:dyDescent="0.2">
      <c r="A271" s="36" t="s">
        <v>1</v>
      </c>
      <c r="B271" s="36" t="s">
        <v>67</v>
      </c>
      <c r="C271" s="37">
        <v>40</v>
      </c>
      <c r="D271" s="37"/>
      <c r="E271" s="36" t="s">
        <v>236</v>
      </c>
      <c r="F271" s="36" t="str">
        <f>VLOOKUP($E271,Codifiche!$A$2:$D$96,3,FALSE)</f>
        <v>SAC SERVICE S.r.l.</v>
      </c>
      <c r="G271" s="36" t="str">
        <f>VLOOKUP($E271,Codifiche!$A$2:$D$96,4,FALSE)</f>
        <v>Gestore</v>
      </c>
      <c r="H271" s="38" t="s">
        <v>379</v>
      </c>
      <c r="I271" s="38" t="s">
        <v>544</v>
      </c>
      <c r="J271" s="36"/>
      <c r="K271" s="62" t="s">
        <v>106</v>
      </c>
    </row>
    <row r="272" spans="1:11" x14ac:dyDescent="0.2">
      <c r="A272" s="36" t="s">
        <v>1</v>
      </c>
      <c r="B272" s="36" t="s">
        <v>606</v>
      </c>
      <c r="C272" s="37">
        <v>11</v>
      </c>
      <c r="D272" s="37"/>
      <c r="E272" s="36" t="s">
        <v>236</v>
      </c>
      <c r="F272" s="36" t="str">
        <f>VLOOKUP($E272,Codifiche!$A$2:$D$96,3,FALSE)</f>
        <v>SAC SERVICE S.r.l.</v>
      </c>
      <c r="G272" s="36" t="str">
        <f>VLOOKUP($E272,Codifiche!$A$2:$D$96,4,FALSE)</f>
        <v>Gestore</v>
      </c>
      <c r="H272" s="38" t="s">
        <v>276</v>
      </c>
      <c r="I272" s="38" t="s">
        <v>545</v>
      </c>
      <c r="J272" s="36"/>
      <c r="K272" s="62" t="s">
        <v>106</v>
      </c>
    </row>
    <row r="273" spans="1:11" x14ac:dyDescent="0.2">
      <c r="A273" s="36" t="s">
        <v>1</v>
      </c>
      <c r="B273" s="36" t="s">
        <v>69</v>
      </c>
      <c r="C273" s="37">
        <v>59</v>
      </c>
      <c r="D273" s="37"/>
      <c r="E273" s="36" t="s">
        <v>236</v>
      </c>
      <c r="F273" s="36" t="str">
        <f>VLOOKUP($E273,Codifiche!$A$2:$D$96,3,FALSE)</f>
        <v>SAC SERVICE S.r.l.</v>
      </c>
      <c r="G273" s="36" t="str">
        <f>VLOOKUP($E273,Codifiche!$A$2:$D$96,4,FALSE)</f>
        <v>Gestore</v>
      </c>
      <c r="H273" s="38" t="s">
        <v>379</v>
      </c>
      <c r="I273" s="38" t="s">
        <v>543</v>
      </c>
      <c r="J273" s="36"/>
      <c r="K273" s="62" t="s">
        <v>106</v>
      </c>
    </row>
    <row r="274" spans="1:11" x14ac:dyDescent="0.2">
      <c r="A274" s="36" t="s">
        <v>1</v>
      </c>
      <c r="B274" s="36" t="s">
        <v>71</v>
      </c>
      <c r="C274" s="37">
        <v>19</v>
      </c>
      <c r="D274" s="37"/>
      <c r="E274" s="36" t="s">
        <v>236</v>
      </c>
      <c r="F274" s="36" t="str">
        <f>VLOOKUP($E274,Codifiche!$A$2:$D$96,3,FALSE)</f>
        <v>SAC SERVICE S.r.l.</v>
      </c>
      <c r="G274" s="36" t="str">
        <f>VLOOKUP($E274,Codifiche!$A$2:$D$96,4,FALSE)</f>
        <v>Gestore</v>
      </c>
      <c r="H274" s="38" t="s">
        <v>379</v>
      </c>
      <c r="I274" s="38" t="s">
        <v>543</v>
      </c>
      <c r="J274" s="36"/>
      <c r="K274" s="62" t="s">
        <v>106</v>
      </c>
    </row>
    <row r="275" spans="1:11" ht="12" customHeight="1" x14ac:dyDescent="0.2">
      <c r="A275" s="36" t="s">
        <v>1</v>
      </c>
      <c r="B275" s="36" t="s">
        <v>73</v>
      </c>
      <c r="C275" s="37">
        <v>70</v>
      </c>
      <c r="D275" s="37"/>
      <c r="E275" s="36" t="s">
        <v>239</v>
      </c>
      <c r="F275" s="36" t="str">
        <f>VLOOKUP($E275,Codifiche!$A$2:$D$96,3,FALSE)</f>
        <v>SAC - SERVIZI GENERALI</v>
      </c>
      <c r="G275" s="36" t="str">
        <f>VLOOKUP($E275,Codifiche!$A$2:$D$96,4,FALSE)</f>
        <v>Gestore</v>
      </c>
      <c r="H275" s="38" t="s">
        <v>832</v>
      </c>
      <c r="I275" s="97" t="s">
        <v>833</v>
      </c>
      <c r="J275" s="36"/>
      <c r="K275" s="62" t="s">
        <v>106</v>
      </c>
    </row>
    <row r="276" spans="1:11" x14ac:dyDescent="0.2">
      <c r="A276" s="36" t="s">
        <v>1</v>
      </c>
      <c r="B276" s="36" t="s">
        <v>75</v>
      </c>
      <c r="C276" s="37"/>
      <c r="D276" s="37"/>
      <c r="E276" s="36"/>
      <c r="F276" s="36" t="e">
        <f>VLOOKUP($E276,Codifiche!$A$2:$D$96,3,FALSE)</f>
        <v>#N/A</v>
      </c>
      <c r="G276" s="36" t="e">
        <f>VLOOKUP($E276,Codifiche!$A$2:$D$96,4,FALSE)</f>
        <v>#N/A</v>
      </c>
      <c r="H276" s="38"/>
      <c r="I276" s="38" t="s">
        <v>831</v>
      </c>
      <c r="J276" s="36"/>
      <c r="K276" s="62" t="s">
        <v>106</v>
      </c>
    </row>
    <row r="277" spans="1:11" s="102" customFormat="1" x14ac:dyDescent="0.2">
      <c r="A277" s="99" t="s">
        <v>1</v>
      </c>
      <c r="B277" s="99" t="s">
        <v>76</v>
      </c>
      <c r="C277" s="100">
        <v>12</v>
      </c>
      <c r="D277" s="100"/>
      <c r="E277" s="99" t="s">
        <v>236</v>
      </c>
      <c r="F277" s="99" t="str">
        <f>VLOOKUP($E277,Codifiche!$A$2:$D$96,3,FALSE)</f>
        <v>SAC SERVICE S.r.l.</v>
      </c>
      <c r="G277" s="99" t="str">
        <f>VLOOKUP($E277,Codifiche!$A$2:$D$96,4,FALSE)</f>
        <v>Gestore</v>
      </c>
      <c r="H277" s="101" t="s">
        <v>276</v>
      </c>
      <c r="I277" s="101" t="s">
        <v>276</v>
      </c>
      <c r="J277" s="99"/>
      <c r="K277" s="62" t="s">
        <v>106</v>
      </c>
    </row>
    <row r="278" spans="1:11" s="102" customFormat="1" x14ac:dyDescent="0.2">
      <c r="A278" s="99" t="s">
        <v>1</v>
      </c>
      <c r="B278" s="99" t="s">
        <v>878</v>
      </c>
      <c r="C278" s="100">
        <v>12</v>
      </c>
      <c r="D278" s="100"/>
      <c r="E278" s="99" t="s">
        <v>236</v>
      </c>
      <c r="F278" s="99" t="str">
        <f>VLOOKUP($E278,Codifiche!$A$2:$D$96,3,FALSE)</f>
        <v>SAC SERVICE S.r.l.</v>
      </c>
      <c r="G278" s="99" t="str">
        <f>VLOOKUP($E278,Codifiche!$A$2:$D$96,4,FALSE)</f>
        <v>Gestore</v>
      </c>
      <c r="H278" s="101" t="s">
        <v>276</v>
      </c>
      <c r="I278" s="101" t="s">
        <v>276</v>
      </c>
      <c r="J278" s="99"/>
      <c r="K278" s="62"/>
    </row>
    <row r="279" spans="1:11" x14ac:dyDescent="0.2">
      <c r="A279" s="36" t="s">
        <v>1</v>
      </c>
      <c r="B279" s="36" t="s">
        <v>611</v>
      </c>
      <c r="C279" s="37">
        <v>15</v>
      </c>
      <c r="D279" s="37"/>
      <c r="E279" s="36" t="s">
        <v>236</v>
      </c>
      <c r="F279" s="36" t="str">
        <f>VLOOKUP($E279,Codifiche!$A$2:$D$96,3,FALSE)</f>
        <v>SAC SERVICE S.r.l.</v>
      </c>
      <c r="G279" s="36" t="str">
        <f>VLOOKUP($E279,Codifiche!$A$2:$D$96,4,FALSE)</f>
        <v>Gestore</v>
      </c>
      <c r="H279" s="38" t="s">
        <v>276</v>
      </c>
      <c r="I279" s="38" t="s">
        <v>276</v>
      </c>
      <c r="J279" s="36"/>
      <c r="K279" s="62" t="s">
        <v>106</v>
      </c>
    </row>
    <row r="280" spans="1:11" x14ac:dyDescent="0.2">
      <c r="A280" s="36" t="s">
        <v>1</v>
      </c>
      <c r="B280" s="36" t="s">
        <v>78</v>
      </c>
      <c r="C280" s="37">
        <v>21</v>
      </c>
      <c r="D280" s="37"/>
      <c r="E280" s="36" t="s">
        <v>236</v>
      </c>
      <c r="F280" s="36" t="str">
        <f>VLOOKUP($E280,Codifiche!$A$2:$D$96,3,FALSE)</f>
        <v>SAC SERVICE S.r.l.</v>
      </c>
      <c r="G280" s="36" t="str">
        <f>VLOOKUP($E280,Codifiche!$A$2:$D$96,4,FALSE)</f>
        <v>Gestore</v>
      </c>
      <c r="H280" s="38" t="s">
        <v>276</v>
      </c>
      <c r="I280" s="38" t="s">
        <v>276</v>
      </c>
      <c r="J280" s="36"/>
      <c r="K280" s="62" t="s">
        <v>127</v>
      </c>
    </row>
    <row r="281" spans="1:11" x14ac:dyDescent="0.2">
      <c r="A281" s="36" t="s">
        <v>1</v>
      </c>
      <c r="B281" s="36" t="s">
        <v>79</v>
      </c>
      <c r="C281" s="37">
        <v>8</v>
      </c>
      <c r="D281" s="37"/>
      <c r="E281" s="36" t="s">
        <v>236</v>
      </c>
      <c r="F281" s="36" t="str">
        <f>VLOOKUP($E281,Codifiche!$A$2:$D$96,3,FALSE)</f>
        <v>SAC SERVICE S.r.l.</v>
      </c>
      <c r="G281" s="36" t="str">
        <f>VLOOKUP($E281,Codifiche!$A$2:$D$96,4,FALSE)</f>
        <v>Gestore</v>
      </c>
      <c r="H281" s="38" t="s">
        <v>276</v>
      </c>
      <c r="I281" s="38" t="s">
        <v>276</v>
      </c>
      <c r="J281" s="36"/>
      <c r="K281" s="62" t="s">
        <v>127</v>
      </c>
    </row>
    <row r="282" spans="1:11" x14ac:dyDescent="0.2">
      <c r="A282" s="36" t="s">
        <v>1</v>
      </c>
      <c r="B282" s="36" t="s">
        <v>80</v>
      </c>
      <c r="C282" s="37">
        <v>3</v>
      </c>
      <c r="D282" s="37"/>
      <c r="E282" s="36" t="s">
        <v>236</v>
      </c>
      <c r="F282" s="36" t="str">
        <f>VLOOKUP($E282,Codifiche!$A$2:$D$96,3,FALSE)</f>
        <v>SAC SERVICE S.r.l.</v>
      </c>
      <c r="G282" s="36" t="str">
        <f>VLOOKUP($E282,Codifiche!$A$2:$D$96,4,FALSE)</f>
        <v>Gestore</v>
      </c>
      <c r="H282" s="38" t="s">
        <v>276</v>
      </c>
      <c r="I282" s="38" t="s">
        <v>276</v>
      </c>
      <c r="J282" s="36"/>
      <c r="K282" s="62" t="s">
        <v>127</v>
      </c>
    </row>
    <row r="283" spans="1:11" x14ac:dyDescent="0.2">
      <c r="A283" s="36" t="s">
        <v>1</v>
      </c>
      <c r="B283" s="36" t="s">
        <v>81</v>
      </c>
      <c r="C283" s="37">
        <v>30</v>
      </c>
      <c r="D283" s="37"/>
      <c r="E283" s="36" t="s">
        <v>236</v>
      </c>
      <c r="F283" s="36" t="str">
        <f>VLOOKUP($E283,Codifiche!$A$2:$D$96,3,FALSE)</f>
        <v>SAC SERVICE S.r.l.</v>
      </c>
      <c r="G283" s="36" t="str">
        <f>VLOOKUP($E283,Codifiche!$A$2:$D$96,4,FALSE)</f>
        <v>Gestore</v>
      </c>
      <c r="H283" s="38" t="s">
        <v>276</v>
      </c>
      <c r="I283" s="38" t="s">
        <v>830</v>
      </c>
      <c r="J283" s="36"/>
      <c r="K283" s="62" t="s">
        <v>128</v>
      </c>
    </row>
    <row r="284" spans="1:11" x14ac:dyDescent="0.2">
      <c r="A284" s="36" t="s">
        <v>1</v>
      </c>
      <c r="B284" s="36" t="s">
        <v>82</v>
      </c>
      <c r="C284" s="37">
        <v>31</v>
      </c>
      <c r="D284" s="37"/>
      <c r="E284" s="36" t="s">
        <v>236</v>
      </c>
      <c r="F284" s="36" t="str">
        <f>VLOOKUP($E284,Codifiche!$A$2:$D$96,3,FALSE)</f>
        <v>SAC SERVICE S.r.l.</v>
      </c>
      <c r="G284" s="36" t="str">
        <f>VLOOKUP($E284,Codifiche!$A$2:$D$96,4,FALSE)</f>
        <v>Gestore</v>
      </c>
      <c r="H284" s="38" t="s">
        <v>380</v>
      </c>
      <c r="I284" s="38" t="s">
        <v>830</v>
      </c>
      <c r="J284" s="36"/>
      <c r="K284" s="62" t="s">
        <v>106</v>
      </c>
    </row>
    <row r="285" spans="1:11" x14ac:dyDescent="0.2">
      <c r="A285" s="36" t="s">
        <v>1</v>
      </c>
      <c r="B285" s="36" t="s">
        <v>83</v>
      </c>
      <c r="C285" s="37">
        <v>30</v>
      </c>
      <c r="D285" s="37"/>
      <c r="E285" s="36" t="s">
        <v>242</v>
      </c>
      <c r="F285" s="36" t="str">
        <f>VLOOKUP($E285,Codifiche!$A$2:$D$96,3,FALSE)</f>
        <v>INTERFORZE</v>
      </c>
      <c r="G285" s="36" t="str">
        <f>VLOOKUP($E285,Codifiche!$A$2:$D$96,4,FALSE)</f>
        <v>Enti di Stato</v>
      </c>
      <c r="H285" s="38" t="s">
        <v>380</v>
      </c>
      <c r="I285" s="38" t="s">
        <v>380</v>
      </c>
      <c r="J285" s="36"/>
      <c r="K285" s="62" t="s">
        <v>106</v>
      </c>
    </row>
    <row r="286" spans="1:11" x14ac:dyDescent="0.2">
      <c r="A286" s="36" t="s">
        <v>1</v>
      </c>
      <c r="B286" s="36" t="s">
        <v>84</v>
      </c>
      <c r="C286" s="37">
        <v>30</v>
      </c>
      <c r="D286" s="37"/>
      <c r="E286" s="36" t="s">
        <v>243</v>
      </c>
      <c r="F286" s="36" t="str">
        <f>VLOOKUP($E286,Codifiche!$A$2:$D$96,3,FALSE)</f>
        <v>POLIZIA</v>
      </c>
      <c r="G286" s="36" t="str">
        <f>VLOOKUP($E286,Codifiche!$A$2:$D$96,4,FALSE)</f>
        <v>Enti di Stato</v>
      </c>
      <c r="H286" s="38" t="s">
        <v>276</v>
      </c>
      <c r="I286" s="38" t="s">
        <v>276</v>
      </c>
      <c r="J286" s="36"/>
      <c r="K286" s="62" t="s">
        <v>106</v>
      </c>
    </row>
    <row r="287" spans="1:11" x14ac:dyDescent="0.2">
      <c r="A287" s="36" t="s">
        <v>1</v>
      </c>
      <c r="B287" s="36" t="s">
        <v>85</v>
      </c>
      <c r="C287" s="37">
        <v>8</v>
      </c>
      <c r="D287" s="37"/>
      <c r="E287" s="36" t="s">
        <v>237</v>
      </c>
      <c r="F287" s="36" t="str">
        <f>VLOOKUP($E287,Codifiche!$A$2:$D$96,3,FALSE)</f>
        <v>SAC - LOCALI TECNICI</v>
      </c>
      <c r="G287" s="36" t="str">
        <f>VLOOKUP($E287,Codifiche!$A$2:$D$96,4,FALSE)</f>
        <v>Gestore</v>
      </c>
      <c r="H287" s="38" t="s">
        <v>438</v>
      </c>
      <c r="I287" s="38" t="s">
        <v>381</v>
      </c>
      <c r="J287" s="36"/>
      <c r="K287" s="62" t="s">
        <v>114</v>
      </c>
    </row>
    <row r="288" spans="1:11" x14ac:dyDescent="0.2">
      <c r="A288" s="36" t="s">
        <v>1</v>
      </c>
      <c r="B288" s="36" t="s">
        <v>87</v>
      </c>
      <c r="C288" s="37">
        <v>14</v>
      </c>
      <c r="D288" s="37"/>
      <c r="E288" s="36" t="s">
        <v>237</v>
      </c>
      <c r="F288" s="36" t="str">
        <f>VLOOKUP($E288,Codifiche!$A$2:$D$96,3,FALSE)</f>
        <v>SAC - LOCALI TECNICI</v>
      </c>
      <c r="G288" s="36" t="str">
        <f>VLOOKUP($E288,Codifiche!$A$2:$D$96,4,FALSE)</f>
        <v>Gestore</v>
      </c>
      <c r="H288" s="38" t="s">
        <v>438</v>
      </c>
      <c r="I288" s="38" t="s">
        <v>70</v>
      </c>
      <c r="J288" s="36"/>
      <c r="K288" s="62" t="s">
        <v>114</v>
      </c>
    </row>
    <row r="289" spans="1:11" s="98" customFormat="1" x14ac:dyDescent="0.2">
      <c r="A289" s="89" t="s">
        <v>1</v>
      </c>
      <c r="B289" s="89" t="s">
        <v>89</v>
      </c>
      <c r="C289" s="90">
        <v>101</v>
      </c>
      <c r="D289" s="90"/>
      <c r="E289" s="89" t="s">
        <v>239</v>
      </c>
      <c r="F289" s="89" t="str">
        <f>VLOOKUP($E289,Codifiche!$A$2:$D$96,3,FALSE)</f>
        <v>SAC - SERVIZI GENERALI</v>
      </c>
      <c r="G289" s="89" t="str">
        <f>VLOOKUP($E289,Codifiche!$A$2:$D$96,4,FALSE)</f>
        <v>Gestore</v>
      </c>
      <c r="H289" s="91" t="s">
        <v>88</v>
      </c>
      <c r="I289" s="91" t="s">
        <v>382</v>
      </c>
      <c r="J289" s="89"/>
      <c r="K289" s="62" t="s">
        <v>116</v>
      </c>
    </row>
    <row r="290" spans="1:11" x14ac:dyDescent="0.2">
      <c r="A290" s="36" t="s">
        <v>1</v>
      </c>
      <c r="B290" s="36" t="s">
        <v>90</v>
      </c>
      <c r="C290" s="37">
        <v>14</v>
      </c>
      <c r="D290" s="37"/>
      <c r="E290" s="36" t="s">
        <v>239</v>
      </c>
      <c r="F290" s="36" t="str">
        <f>VLOOKUP($E290,Codifiche!$A$2:$D$96,3,FALSE)</f>
        <v>SAC - SERVIZI GENERALI</v>
      </c>
      <c r="G290" s="36" t="str">
        <f>VLOOKUP($E290,Codifiche!$A$2:$D$96,4,FALSE)</f>
        <v>Gestore</v>
      </c>
      <c r="H290" s="38" t="s">
        <v>88</v>
      </c>
      <c r="I290" s="38" t="s">
        <v>516</v>
      </c>
      <c r="J290" s="36"/>
      <c r="K290" s="62" t="s">
        <v>116</v>
      </c>
    </row>
    <row r="291" spans="1:11" x14ac:dyDescent="0.2">
      <c r="A291" s="36" t="s">
        <v>1</v>
      </c>
      <c r="B291" s="36" t="s">
        <v>91</v>
      </c>
      <c r="C291" s="37">
        <v>10</v>
      </c>
      <c r="D291" s="37"/>
      <c r="E291" s="36" t="s">
        <v>239</v>
      </c>
      <c r="F291" s="36" t="str">
        <f>VLOOKUP($E291,Codifiche!$A$2:$D$96,3,FALSE)</f>
        <v>SAC - SERVIZI GENERALI</v>
      </c>
      <c r="G291" s="36" t="str">
        <f>VLOOKUP($E291,Codifiche!$A$2:$D$96,4,FALSE)</f>
        <v>Gestore</v>
      </c>
      <c r="H291" s="38" t="s">
        <v>88</v>
      </c>
      <c r="I291" s="38" t="s">
        <v>516</v>
      </c>
      <c r="J291" s="36"/>
      <c r="K291" s="62" t="s">
        <v>116</v>
      </c>
    </row>
    <row r="292" spans="1:11" x14ac:dyDescent="0.2">
      <c r="A292" s="36" t="s">
        <v>1</v>
      </c>
      <c r="B292" s="36" t="s">
        <v>92</v>
      </c>
      <c r="C292" s="37">
        <v>57</v>
      </c>
      <c r="D292" s="37"/>
      <c r="E292" s="36" t="s">
        <v>239</v>
      </c>
      <c r="F292" s="36" t="str">
        <f>VLOOKUP($E292,Codifiche!$A$2:$D$96,3,FALSE)</f>
        <v>SAC - SERVIZI GENERALI</v>
      </c>
      <c r="G292" s="36" t="str">
        <f>VLOOKUP($E292,Codifiche!$A$2:$D$96,4,FALSE)</f>
        <v>Gestore</v>
      </c>
      <c r="H292" s="38" t="s">
        <v>88</v>
      </c>
      <c r="I292" s="38" t="s">
        <v>516</v>
      </c>
      <c r="J292" s="36"/>
      <c r="K292" s="62" t="s">
        <v>116</v>
      </c>
    </row>
    <row r="293" spans="1:11" x14ac:dyDescent="0.2">
      <c r="A293" s="36" t="s">
        <v>1</v>
      </c>
      <c r="B293" s="36" t="s">
        <v>674</v>
      </c>
      <c r="C293" s="37">
        <v>15</v>
      </c>
      <c r="D293" s="37"/>
      <c r="E293" s="36" t="s">
        <v>237</v>
      </c>
      <c r="F293" s="36" t="str">
        <f>VLOOKUP($E293,Codifiche!$A$2:$D$96,3,FALSE)</f>
        <v>SAC - LOCALI TECNICI</v>
      </c>
      <c r="G293" s="36" t="str">
        <f>VLOOKUP($E293,Codifiche!$A$2:$D$96,4,FALSE)</f>
        <v>Gestore</v>
      </c>
      <c r="H293" s="38" t="s">
        <v>438</v>
      </c>
      <c r="I293" s="38" t="s">
        <v>383</v>
      </c>
      <c r="J293" s="36"/>
      <c r="K293" s="62" t="s">
        <v>114</v>
      </c>
    </row>
    <row r="294" spans="1:11" x14ac:dyDescent="0.2">
      <c r="A294" s="36" t="s">
        <v>1</v>
      </c>
      <c r="B294" s="36" t="s">
        <v>675</v>
      </c>
      <c r="C294" s="37">
        <v>14</v>
      </c>
      <c r="D294" s="37"/>
      <c r="E294" s="36" t="s">
        <v>237</v>
      </c>
      <c r="F294" s="36" t="str">
        <f>VLOOKUP($E294,Codifiche!$A$2:$D$96,3,FALSE)</f>
        <v>SAC - LOCALI TECNICI</v>
      </c>
      <c r="G294" s="36" t="str">
        <f>VLOOKUP($E294,Codifiche!$A$2:$D$96,4,FALSE)</f>
        <v>Gestore</v>
      </c>
      <c r="H294" s="38" t="s">
        <v>438</v>
      </c>
      <c r="I294" s="38" t="s">
        <v>70</v>
      </c>
      <c r="J294" s="36"/>
      <c r="K294" s="62" t="s">
        <v>114</v>
      </c>
    </row>
    <row r="295" spans="1:11" ht="18" customHeight="1" x14ac:dyDescent="0.2">
      <c r="A295" s="36" t="s">
        <v>1</v>
      </c>
      <c r="B295" s="36" t="s">
        <v>94</v>
      </c>
      <c r="C295" s="37">
        <v>4</v>
      </c>
      <c r="D295" s="37"/>
      <c r="E295" s="36" t="s">
        <v>237</v>
      </c>
      <c r="F295" s="36" t="str">
        <f>VLOOKUP($E295,Codifiche!$A$2:$D$96,3,FALSE)</f>
        <v>SAC - LOCALI TECNICI</v>
      </c>
      <c r="G295" s="36" t="str">
        <f>VLOOKUP($E295,Codifiche!$A$2:$D$96,4,FALSE)</f>
        <v>Gestore</v>
      </c>
      <c r="H295" s="38" t="s">
        <v>438</v>
      </c>
      <c r="I295" s="38" t="s">
        <v>473</v>
      </c>
      <c r="J295" s="36"/>
      <c r="K295" s="62" t="s">
        <v>114</v>
      </c>
    </row>
    <row r="296" spans="1:11" x14ac:dyDescent="0.2">
      <c r="A296" s="36" t="s">
        <v>1</v>
      </c>
      <c r="B296" s="36" t="s">
        <v>676</v>
      </c>
      <c r="C296" s="37">
        <v>20</v>
      </c>
      <c r="D296" s="37"/>
      <c r="E296" s="36" t="s">
        <v>238</v>
      </c>
      <c r="F296" s="36" t="str">
        <f>VLOOKUP($E296,Codifiche!$A$2:$D$96,3,FALSE)</f>
        <v>SAC - SERVIZI IGIENICI</v>
      </c>
      <c r="G296" s="36" t="str">
        <f>VLOOKUP($E296,Codifiche!$A$2:$D$96,4,FALSE)</f>
        <v>Gestore</v>
      </c>
      <c r="H296" s="38" t="s">
        <v>283</v>
      </c>
      <c r="I296" s="38" t="s">
        <v>448</v>
      </c>
      <c r="J296" s="36"/>
      <c r="K296" s="62" t="s">
        <v>115</v>
      </c>
    </row>
    <row r="297" spans="1:11" x14ac:dyDescent="0.2">
      <c r="A297" s="36" t="s">
        <v>1</v>
      </c>
      <c r="B297" s="36" t="s">
        <v>677</v>
      </c>
      <c r="C297" s="37">
        <v>20</v>
      </c>
      <c r="D297" s="37"/>
      <c r="E297" s="36" t="s">
        <v>238</v>
      </c>
      <c r="F297" s="36" t="str">
        <f>VLOOKUP($E297,Codifiche!$A$2:$D$96,3,FALSE)</f>
        <v>SAC - SERVIZI IGIENICI</v>
      </c>
      <c r="G297" s="36" t="str">
        <f>VLOOKUP($E297,Codifiche!$A$2:$D$96,4,FALSE)</f>
        <v>Gestore</v>
      </c>
      <c r="H297" s="38" t="s">
        <v>283</v>
      </c>
      <c r="I297" s="38" t="s">
        <v>448</v>
      </c>
      <c r="J297" s="36"/>
      <c r="K297" s="62" t="s">
        <v>115</v>
      </c>
    </row>
    <row r="298" spans="1:11" x14ac:dyDescent="0.2">
      <c r="A298" s="36" t="s">
        <v>1</v>
      </c>
      <c r="B298" s="36" t="s">
        <v>95</v>
      </c>
      <c r="C298" s="37">
        <v>21</v>
      </c>
      <c r="D298" s="37"/>
      <c r="E298" s="36" t="s">
        <v>240</v>
      </c>
      <c r="F298" s="36" t="str">
        <f>VLOOKUP($E298,Codifiche!$A$2:$D$96,3,FALSE)</f>
        <v>SAC - LOCALI A DISPOSIZIONE</v>
      </c>
      <c r="G298" s="36" t="str">
        <f>VLOOKUP($E298,Codifiche!$A$2:$D$96,4,FALSE)</f>
        <v>Gestore</v>
      </c>
      <c r="H298" s="38" t="s">
        <v>283</v>
      </c>
      <c r="I298" s="38" t="s">
        <v>776</v>
      </c>
      <c r="J298" s="36"/>
      <c r="K298" s="62" t="s">
        <v>115</v>
      </c>
    </row>
    <row r="299" spans="1:11" x14ac:dyDescent="0.2">
      <c r="A299" s="36" t="s">
        <v>1</v>
      </c>
      <c r="B299" s="36" t="s">
        <v>612</v>
      </c>
      <c r="C299" s="37">
        <v>72</v>
      </c>
      <c r="D299" s="37"/>
      <c r="E299" s="36" t="s">
        <v>240</v>
      </c>
      <c r="F299" s="36" t="str">
        <f>VLOOKUP($E299,Codifiche!$A$2:$D$96,3,FALSE)</f>
        <v>SAC - LOCALI A DISPOSIZIONE</v>
      </c>
      <c r="G299" s="36" t="str">
        <f>VLOOKUP($E299,Codifiche!$A$2:$D$96,4,FALSE)</f>
        <v>Gestore</v>
      </c>
      <c r="H299" s="38" t="s">
        <v>283</v>
      </c>
      <c r="I299" s="38" t="s">
        <v>777</v>
      </c>
      <c r="J299" s="36"/>
      <c r="K299" s="62" t="s">
        <v>115</v>
      </c>
    </row>
    <row r="300" spans="1:11" x14ac:dyDescent="0.2">
      <c r="A300" s="36" t="s">
        <v>1</v>
      </c>
      <c r="B300" s="36" t="s">
        <v>678</v>
      </c>
      <c r="C300" s="37">
        <v>4</v>
      </c>
      <c r="D300" s="37"/>
      <c r="E300" s="36" t="s">
        <v>240</v>
      </c>
      <c r="F300" s="36" t="str">
        <f>VLOOKUP($E300,Codifiche!$A$2:$D$96,3,FALSE)</f>
        <v>SAC - LOCALI A DISPOSIZIONE</v>
      </c>
      <c r="G300" s="36" t="str">
        <f>VLOOKUP($E300,Codifiche!$A$2:$D$96,4,FALSE)</f>
        <v>Gestore</v>
      </c>
      <c r="H300" s="38" t="s">
        <v>438</v>
      </c>
      <c r="I300" s="38" t="s">
        <v>778</v>
      </c>
      <c r="J300" s="36"/>
      <c r="K300" s="62" t="s">
        <v>114</v>
      </c>
    </row>
    <row r="301" spans="1:11" x14ac:dyDescent="0.2">
      <c r="A301" s="36" t="s">
        <v>1</v>
      </c>
      <c r="B301" s="36" t="s">
        <v>679</v>
      </c>
      <c r="C301" s="37">
        <v>56</v>
      </c>
      <c r="D301" s="37"/>
      <c r="E301" s="36" t="s">
        <v>240</v>
      </c>
      <c r="F301" s="36" t="str">
        <f>VLOOKUP($E301,Codifiche!$A$2:$D$96,3,FALSE)</f>
        <v>SAC - LOCALI A DISPOSIZIONE</v>
      </c>
      <c r="G301" s="36" t="str">
        <f>VLOOKUP($E301,Codifiche!$A$2:$D$96,4,FALSE)</f>
        <v>Gestore</v>
      </c>
      <c r="H301" s="38" t="s">
        <v>283</v>
      </c>
      <c r="I301" s="38" t="s">
        <v>777</v>
      </c>
      <c r="J301" s="36"/>
      <c r="K301" s="62" t="s">
        <v>115</v>
      </c>
    </row>
    <row r="302" spans="1:11" x14ac:dyDescent="0.2">
      <c r="A302" s="36" t="s">
        <v>1</v>
      </c>
      <c r="B302" s="36" t="s">
        <v>680</v>
      </c>
      <c r="C302" s="37">
        <v>5</v>
      </c>
      <c r="D302" s="37"/>
      <c r="E302" s="36" t="s">
        <v>240</v>
      </c>
      <c r="F302" s="36" t="str">
        <f>VLOOKUP($E302,Codifiche!$A$2:$D$96,3,FALSE)</f>
        <v>SAC - LOCALI A DISPOSIZIONE</v>
      </c>
      <c r="G302" s="36" t="str">
        <f>VLOOKUP($E302,Codifiche!$A$2:$D$96,4,FALSE)</f>
        <v>Gestore</v>
      </c>
      <c r="H302" s="38" t="s">
        <v>438</v>
      </c>
      <c r="I302" s="38" t="s">
        <v>778</v>
      </c>
      <c r="J302" s="36"/>
      <c r="K302" s="62" t="s">
        <v>114</v>
      </c>
    </row>
    <row r="303" spans="1:11" x14ac:dyDescent="0.2">
      <c r="A303" s="36" t="s">
        <v>1</v>
      </c>
      <c r="B303" s="36" t="s">
        <v>96</v>
      </c>
      <c r="C303" s="37">
        <v>8</v>
      </c>
      <c r="D303" s="37"/>
      <c r="E303" s="36" t="s">
        <v>238</v>
      </c>
      <c r="F303" s="36" t="str">
        <f>VLOOKUP($E303,Codifiche!$A$2:$D$96,3,FALSE)</f>
        <v>SAC - SERVIZI IGIENICI</v>
      </c>
      <c r="G303" s="36" t="str">
        <f>VLOOKUP($E303,Codifiche!$A$2:$D$96,4,FALSE)</f>
        <v>Gestore</v>
      </c>
      <c r="H303" s="38" t="s">
        <v>283</v>
      </c>
      <c r="I303" s="38" t="s">
        <v>454</v>
      </c>
      <c r="J303" s="36"/>
      <c r="K303" s="62" t="s">
        <v>116</v>
      </c>
    </row>
    <row r="304" spans="1:11" x14ac:dyDescent="0.2">
      <c r="A304" s="36" t="s">
        <v>1</v>
      </c>
      <c r="B304" s="36" t="s">
        <v>613</v>
      </c>
      <c r="C304" s="37">
        <v>49</v>
      </c>
      <c r="D304" s="37"/>
      <c r="E304" s="36" t="s">
        <v>238</v>
      </c>
      <c r="F304" s="36" t="str">
        <f>VLOOKUP($E304,Codifiche!$A$2:$D$96,3,FALSE)</f>
        <v>SAC - SERVIZI IGIENICI</v>
      </c>
      <c r="G304" s="36" t="str">
        <f>VLOOKUP($E304,Codifiche!$A$2:$D$96,4,FALSE)</f>
        <v>Gestore</v>
      </c>
      <c r="H304" s="38" t="s">
        <v>283</v>
      </c>
      <c r="I304" s="38" t="s">
        <v>453</v>
      </c>
      <c r="J304" s="36"/>
      <c r="K304" s="62" t="s">
        <v>115</v>
      </c>
    </row>
    <row r="305" spans="1:11" x14ac:dyDescent="0.2">
      <c r="A305" s="36" t="s">
        <v>1</v>
      </c>
      <c r="B305" s="36" t="s">
        <v>614</v>
      </c>
      <c r="C305" s="37">
        <v>5</v>
      </c>
      <c r="D305" s="37"/>
      <c r="E305" s="36" t="s">
        <v>237</v>
      </c>
      <c r="F305" s="36" t="str">
        <f>VLOOKUP($E305,Codifiche!$A$2:$D$96,3,FALSE)</f>
        <v>SAC - LOCALI TECNICI</v>
      </c>
      <c r="G305" s="36" t="str">
        <f>VLOOKUP($E305,Codifiche!$A$2:$D$96,4,FALSE)</f>
        <v>Gestore</v>
      </c>
      <c r="H305" s="38" t="s">
        <v>438</v>
      </c>
      <c r="I305" s="38" t="s">
        <v>473</v>
      </c>
      <c r="J305" s="36"/>
      <c r="K305" s="62" t="s">
        <v>114</v>
      </c>
    </row>
    <row r="306" spans="1:11" x14ac:dyDescent="0.2">
      <c r="A306" s="36" t="s">
        <v>1</v>
      </c>
      <c r="B306" s="36" t="s">
        <v>681</v>
      </c>
      <c r="C306" s="37">
        <v>54</v>
      </c>
      <c r="D306" s="37"/>
      <c r="E306" s="36" t="s">
        <v>238</v>
      </c>
      <c r="F306" s="36" t="str">
        <f>VLOOKUP($E306,Codifiche!$A$2:$D$96,3,FALSE)</f>
        <v>SAC - SERVIZI IGIENICI</v>
      </c>
      <c r="G306" s="36" t="str">
        <f>VLOOKUP($E306,Codifiche!$A$2:$D$96,4,FALSE)</f>
        <v>Gestore</v>
      </c>
      <c r="H306" s="38" t="s">
        <v>283</v>
      </c>
      <c r="I306" s="38" t="s">
        <v>453</v>
      </c>
      <c r="J306" s="36"/>
      <c r="K306" s="62" t="s">
        <v>115</v>
      </c>
    </row>
    <row r="307" spans="1:11" x14ac:dyDescent="0.2">
      <c r="A307" s="36" t="s">
        <v>1</v>
      </c>
      <c r="B307" s="36" t="s">
        <v>98</v>
      </c>
      <c r="C307" s="37">
        <v>5</v>
      </c>
      <c r="D307" s="37"/>
      <c r="E307" s="36" t="s">
        <v>237</v>
      </c>
      <c r="F307" s="36" t="str">
        <f>VLOOKUP($E307,Codifiche!$A$2:$D$96,3,FALSE)</f>
        <v>SAC - LOCALI TECNICI</v>
      </c>
      <c r="G307" s="36" t="str">
        <f>VLOOKUP($E307,Codifiche!$A$2:$D$96,4,FALSE)</f>
        <v>Gestore</v>
      </c>
      <c r="H307" s="38" t="s">
        <v>438</v>
      </c>
      <c r="I307" s="38" t="s">
        <v>473</v>
      </c>
      <c r="J307" s="36"/>
      <c r="K307" s="62" t="s">
        <v>114</v>
      </c>
    </row>
    <row r="308" spans="1:11" x14ac:dyDescent="0.2">
      <c r="A308" s="36" t="s">
        <v>1</v>
      </c>
      <c r="B308" s="36" t="s">
        <v>99</v>
      </c>
      <c r="C308" s="37">
        <v>25</v>
      </c>
      <c r="D308" s="37"/>
      <c r="E308" s="36" t="s">
        <v>239</v>
      </c>
      <c r="F308" s="36" t="str">
        <f>VLOOKUP($E308,Codifiche!$A$2:$D$96,3,FALSE)</f>
        <v>SAC - SERVIZI GENERALI</v>
      </c>
      <c r="G308" s="36" t="str">
        <f>VLOOKUP($E308,Codifiche!$A$2:$D$96,4,FALSE)</f>
        <v>Gestore</v>
      </c>
      <c r="H308" s="38" t="s">
        <v>504</v>
      </c>
      <c r="I308" s="38" t="s">
        <v>346</v>
      </c>
      <c r="J308" s="36"/>
      <c r="K308" s="62" t="s">
        <v>116</v>
      </c>
    </row>
    <row r="309" spans="1:11" x14ac:dyDescent="0.2">
      <c r="A309" s="36" t="s">
        <v>1</v>
      </c>
      <c r="B309" s="36" t="s">
        <v>100</v>
      </c>
      <c r="C309" s="37">
        <v>26</v>
      </c>
      <c r="D309" s="37"/>
      <c r="E309" s="36" t="s">
        <v>239</v>
      </c>
      <c r="F309" s="36" t="str">
        <f>VLOOKUP($E309,Codifiche!$A$2:$D$96,3,FALSE)</f>
        <v>SAC - SERVIZI GENERALI</v>
      </c>
      <c r="G309" s="36" t="str">
        <f>VLOOKUP($E309,Codifiche!$A$2:$D$96,4,FALSE)</f>
        <v>Gestore</v>
      </c>
      <c r="H309" s="38" t="s">
        <v>504</v>
      </c>
      <c r="I309" s="38" t="s">
        <v>384</v>
      </c>
      <c r="J309" s="36"/>
      <c r="K309" s="62" t="s">
        <v>116</v>
      </c>
    </row>
    <row r="310" spans="1:11" x14ac:dyDescent="0.2">
      <c r="A310" s="36" t="s">
        <v>1</v>
      </c>
      <c r="B310" s="36" t="s">
        <v>101</v>
      </c>
      <c r="C310" s="37">
        <v>4</v>
      </c>
      <c r="D310" s="37"/>
      <c r="E310" s="36" t="s">
        <v>239</v>
      </c>
      <c r="F310" s="36" t="str">
        <f>VLOOKUP($E310,Codifiche!$A$2:$D$96,3,FALSE)</f>
        <v>SAC - SERVIZI GENERALI</v>
      </c>
      <c r="G310" s="36" t="str">
        <f>VLOOKUP($E310,Codifiche!$A$2:$D$96,4,FALSE)</f>
        <v>Gestore</v>
      </c>
      <c r="H310" s="38" t="s">
        <v>476</v>
      </c>
      <c r="I310" s="38" t="s">
        <v>385</v>
      </c>
      <c r="J310" s="36"/>
      <c r="K310" s="62" t="s">
        <v>116</v>
      </c>
    </row>
    <row r="311" spans="1:11" x14ac:dyDescent="0.2">
      <c r="A311" s="36" t="s">
        <v>1</v>
      </c>
      <c r="B311" s="36" t="s">
        <v>102</v>
      </c>
      <c r="C311" s="37">
        <v>38</v>
      </c>
      <c r="D311" s="37"/>
      <c r="E311" s="36" t="s">
        <v>239</v>
      </c>
      <c r="F311" s="36" t="str">
        <f>VLOOKUP($E311,Codifiche!$A$2:$D$96,3,FALSE)</f>
        <v>SAC - SERVIZI GENERALI</v>
      </c>
      <c r="G311" s="36" t="str">
        <f>VLOOKUP($E311,Codifiche!$A$2:$D$96,4,FALSE)</f>
        <v>Gestore</v>
      </c>
      <c r="H311" s="38" t="s">
        <v>88</v>
      </c>
      <c r="I311" s="38" t="s">
        <v>323</v>
      </c>
      <c r="J311" s="36"/>
      <c r="K311" s="62" t="s">
        <v>116</v>
      </c>
    </row>
    <row r="312" spans="1:11" x14ac:dyDescent="0.2">
      <c r="A312" s="36" t="s">
        <v>1</v>
      </c>
      <c r="B312" s="36" t="s">
        <v>103</v>
      </c>
      <c r="C312" s="37"/>
      <c r="D312" s="37"/>
      <c r="E312" s="36"/>
      <c r="F312" s="36" t="e">
        <f>VLOOKUP($E312,Codifiche!$A$2:$D$96,3,FALSE)</f>
        <v>#N/A</v>
      </c>
      <c r="G312" s="36" t="e">
        <f>VLOOKUP($E312,Codifiche!$A$2:$D$96,4,FALSE)</f>
        <v>#N/A</v>
      </c>
      <c r="H312" s="38"/>
      <c r="I312" s="38" t="s">
        <v>831</v>
      </c>
      <c r="J312" s="36"/>
      <c r="K312" s="62" t="s">
        <v>116</v>
      </c>
    </row>
    <row r="313" spans="1:11" x14ac:dyDescent="0.2">
      <c r="A313" s="36" t="s">
        <v>1</v>
      </c>
      <c r="B313" s="36" t="s">
        <v>150</v>
      </c>
      <c r="C313" s="37">
        <v>11</v>
      </c>
      <c r="D313" s="37"/>
      <c r="E313" s="36" t="s">
        <v>238</v>
      </c>
      <c r="F313" s="36" t="str">
        <f>VLOOKUP($E313,Codifiche!$A$2:$D$96,3,FALSE)</f>
        <v>SAC - SERVIZI IGIENICI</v>
      </c>
      <c r="G313" s="36" t="str">
        <f>VLOOKUP($E313,Codifiche!$A$2:$D$96,4,FALSE)</f>
        <v>Gestore</v>
      </c>
      <c r="H313" s="38" t="s">
        <v>283</v>
      </c>
      <c r="I313" s="38" t="s">
        <v>451</v>
      </c>
      <c r="J313" s="36"/>
      <c r="K313" s="62" t="s">
        <v>116</v>
      </c>
    </row>
    <row r="314" spans="1:11" x14ac:dyDescent="0.2">
      <c r="A314" s="36" t="s">
        <v>1</v>
      </c>
      <c r="B314" s="36" t="s">
        <v>615</v>
      </c>
      <c r="C314" s="37">
        <v>9</v>
      </c>
      <c r="D314" s="37"/>
      <c r="E314" s="36" t="s">
        <v>238</v>
      </c>
      <c r="F314" s="36" t="str">
        <f>VLOOKUP($E314,Codifiche!$A$2:$D$96,3,FALSE)</f>
        <v>SAC - SERVIZI IGIENICI</v>
      </c>
      <c r="G314" s="36" t="str">
        <f>VLOOKUP($E314,Codifiche!$A$2:$D$96,4,FALSE)</f>
        <v>Gestore</v>
      </c>
      <c r="H314" s="38" t="s">
        <v>283</v>
      </c>
      <c r="I314" s="38" t="s">
        <v>451</v>
      </c>
      <c r="J314" s="36"/>
      <c r="K314" s="62" t="s">
        <v>115</v>
      </c>
    </row>
    <row r="315" spans="1:11" x14ac:dyDescent="0.2">
      <c r="A315" s="36" t="s">
        <v>1</v>
      </c>
      <c r="B315" s="36" t="s">
        <v>616</v>
      </c>
      <c r="C315" s="37">
        <v>50</v>
      </c>
      <c r="D315" s="37"/>
      <c r="E315" s="36" t="s">
        <v>239</v>
      </c>
      <c r="F315" s="36" t="str">
        <f>VLOOKUP($E315,Codifiche!$A$2:$D$96,3,FALSE)</f>
        <v>SAC - SERVIZI GENERALI</v>
      </c>
      <c r="G315" s="36" t="str">
        <f>VLOOKUP($E315,Codifiche!$A$2:$D$96,4,FALSE)</f>
        <v>Gestore</v>
      </c>
      <c r="H315" s="38" t="s">
        <v>88</v>
      </c>
      <c r="I315" s="38" t="s">
        <v>497</v>
      </c>
      <c r="J315" s="36"/>
      <c r="K315" s="62" t="s">
        <v>116</v>
      </c>
    </row>
    <row r="316" spans="1:11" x14ac:dyDescent="0.2">
      <c r="A316" s="36" t="s">
        <v>1</v>
      </c>
      <c r="B316" s="36" t="s">
        <v>619</v>
      </c>
      <c r="C316" s="37">
        <v>39</v>
      </c>
      <c r="D316" s="37"/>
      <c r="E316" s="36" t="s">
        <v>240</v>
      </c>
      <c r="F316" s="36" t="str">
        <f>VLOOKUP($E316,Codifiche!$A$2:$D$96,3,FALSE)</f>
        <v>SAC - LOCALI A DISPOSIZIONE</v>
      </c>
      <c r="G316" s="36" t="str">
        <f>VLOOKUP($E316,Codifiche!$A$2:$D$96,4,FALSE)</f>
        <v>Gestore</v>
      </c>
      <c r="H316" s="38" t="s">
        <v>283</v>
      </c>
      <c r="I316" s="38" t="s">
        <v>779</v>
      </c>
      <c r="J316" s="36"/>
      <c r="K316" s="62" t="s">
        <v>115</v>
      </c>
    </row>
    <row r="317" spans="1:11" x14ac:dyDescent="0.2">
      <c r="A317" s="36" t="s">
        <v>1</v>
      </c>
      <c r="B317" s="36" t="s">
        <v>620</v>
      </c>
      <c r="C317" s="37">
        <v>38</v>
      </c>
      <c r="D317" s="37"/>
      <c r="E317" s="36" t="s">
        <v>240</v>
      </c>
      <c r="F317" s="36" t="str">
        <f>VLOOKUP($E317,Codifiche!$A$2:$D$96,3,FALSE)</f>
        <v>SAC - LOCALI A DISPOSIZIONE</v>
      </c>
      <c r="G317" s="36" t="str">
        <f>VLOOKUP($E317,Codifiche!$A$2:$D$96,4,FALSE)</f>
        <v>Gestore</v>
      </c>
      <c r="H317" s="38" t="s">
        <v>283</v>
      </c>
      <c r="I317" s="38" t="s">
        <v>779</v>
      </c>
      <c r="J317" s="36"/>
      <c r="K317" s="62" t="s">
        <v>115</v>
      </c>
    </row>
    <row r="318" spans="1:11" x14ac:dyDescent="0.2">
      <c r="A318" s="36" t="s">
        <v>1</v>
      </c>
      <c r="B318" s="36" t="s">
        <v>682</v>
      </c>
      <c r="C318" s="37">
        <v>9</v>
      </c>
      <c r="D318" s="37"/>
      <c r="E318" s="36" t="s">
        <v>240</v>
      </c>
      <c r="F318" s="36" t="str">
        <f>VLOOKUP($E318,Codifiche!$A$2:$D$96,3,FALSE)</f>
        <v>SAC - LOCALI A DISPOSIZIONE</v>
      </c>
      <c r="G318" s="36" t="str">
        <f>VLOOKUP($E318,Codifiche!$A$2:$D$96,4,FALSE)</f>
        <v>Gestore</v>
      </c>
      <c r="H318" s="38" t="s">
        <v>438</v>
      </c>
      <c r="I318" s="38" t="s">
        <v>778</v>
      </c>
      <c r="J318" s="36"/>
      <c r="K318" s="62" t="s">
        <v>114</v>
      </c>
    </row>
    <row r="319" spans="1:11" x14ac:dyDescent="0.2">
      <c r="A319" s="36" t="s">
        <v>1</v>
      </c>
      <c r="B319" s="36" t="s">
        <v>621</v>
      </c>
      <c r="C319" s="37">
        <v>31</v>
      </c>
      <c r="D319" s="37"/>
      <c r="E319" s="36" t="s">
        <v>239</v>
      </c>
      <c r="F319" s="36" t="str">
        <f>VLOOKUP($E319,Codifiche!$A$2:$D$96,3,FALSE)</f>
        <v>SAC - SERVIZI GENERALI</v>
      </c>
      <c r="G319" s="36" t="str">
        <f>VLOOKUP($E319,Codifiche!$A$2:$D$96,4,FALSE)</f>
        <v>Gestore</v>
      </c>
      <c r="H319" s="38" t="s">
        <v>88</v>
      </c>
      <c r="I319" s="38" t="s">
        <v>477</v>
      </c>
      <c r="J319" s="36"/>
      <c r="K319" s="62" t="s">
        <v>116</v>
      </c>
    </row>
    <row r="320" spans="1:11" x14ac:dyDescent="0.2">
      <c r="A320" s="36" t="s">
        <v>1</v>
      </c>
      <c r="B320" s="36" t="s">
        <v>622</v>
      </c>
      <c r="C320" s="37">
        <v>7</v>
      </c>
      <c r="D320" s="37"/>
      <c r="E320" s="36" t="s">
        <v>236</v>
      </c>
      <c r="F320" s="36" t="str">
        <f>VLOOKUP($E320,Codifiche!$A$2:$D$96,3,FALSE)</f>
        <v>SAC SERVICE S.r.l.</v>
      </c>
      <c r="G320" s="36" t="str">
        <f>VLOOKUP($E320,Codifiche!$A$2:$D$96,4,FALSE)</f>
        <v>Gestore</v>
      </c>
      <c r="H320" s="38" t="s">
        <v>88</v>
      </c>
      <c r="I320" s="38" t="s">
        <v>542</v>
      </c>
      <c r="J320" s="36"/>
      <c r="K320" s="62" t="s">
        <v>111</v>
      </c>
    </row>
    <row r="321" spans="1:11" x14ac:dyDescent="0.2">
      <c r="A321" s="36" t="s">
        <v>1</v>
      </c>
      <c r="B321" s="36" t="s">
        <v>623</v>
      </c>
      <c r="C321" s="37">
        <v>314</v>
      </c>
      <c r="D321" s="37"/>
      <c r="E321" s="36" t="s">
        <v>239</v>
      </c>
      <c r="F321" s="36" t="str">
        <f>VLOOKUP($E321,Codifiche!$A$2:$D$96,3,FALSE)</f>
        <v>SAC - SERVIZI GENERALI</v>
      </c>
      <c r="G321" s="36" t="str">
        <f>VLOOKUP($E321,Codifiche!$A$2:$D$96,4,FALSE)</f>
        <v>Gestore</v>
      </c>
      <c r="H321" s="38" t="s">
        <v>88</v>
      </c>
      <c r="I321" s="38" t="s">
        <v>386</v>
      </c>
      <c r="J321" s="36"/>
      <c r="K321" s="62" t="s">
        <v>116</v>
      </c>
    </row>
    <row r="322" spans="1:11" x14ac:dyDescent="0.2">
      <c r="A322" s="36" t="s">
        <v>1</v>
      </c>
      <c r="B322" s="36" t="s">
        <v>624</v>
      </c>
      <c r="C322" s="37">
        <v>38</v>
      </c>
      <c r="D322" s="37"/>
      <c r="E322" s="36" t="s">
        <v>239</v>
      </c>
      <c r="F322" s="36" t="str">
        <f>VLOOKUP($E322,Codifiche!$A$2:$D$96,3,FALSE)</f>
        <v>SAC - SERVIZI GENERALI</v>
      </c>
      <c r="G322" s="36" t="str">
        <f>VLOOKUP($E322,Codifiche!$A$2:$D$96,4,FALSE)</f>
        <v>Gestore</v>
      </c>
      <c r="H322" s="38" t="s">
        <v>88</v>
      </c>
      <c r="I322" s="38" t="s">
        <v>386</v>
      </c>
      <c r="J322" s="36"/>
      <c r="K322" s="62" t="s">
        <v>116</v>
      </c>
    </row>
    <row r="323" spans="1:11" x14ac:dyDescent="0.2">
      <c r="A323" s="36" t="s">
        <v>1</v>
      </c>
      <c r="B323" s="36" t="s">
        <v>625</v>
      </c>
      <c r="C323" s="37">
        <v>282</v>
      </c>
      <c r="D323" s="37"/>
      <c r="E323" s="36" t="s">
        <v>239</v>
      </c>
      <c r="F323" s="36" t="str">
        <f>VLOOKUP($E323,Codifiche!$A$2:$D$96,3,FALSE)</f>
        <v>SAC - SERVIZI GENERALI</v>
      </c>
      <c r="G323" s="36" t="str">
        <f>VLOOKUP($E323,Codifiche!$A$2:$D$96,4,FALSE)</f>
        <v>Gestore</v>
      </c>
      <c r="H323" s="38" t="s">
        <v>88</v>
      </c>
      <c r="I323" s="38" t="s">
        <v>387</v>
      </c>
      <c r="J323" s="36"/>
      <c r="K323" s="62" t="s">
        <v>116</v>
      </c>
    </row>
    <row r="324" spans="1:11" x14ac:dyDescent="0.2">
      <c r="A324" s="36" t="s">
        <v>1</v>
      </c>
      <c r="B324" s="36" t="s">
        <v>626</v>
      </c>
      <c r="C324" s="37">
        <v>675</v>
      </c>
      <c r="D324" s="37"/>
      <c r="E324" s="36" t="s">
        <v>239</v>
      </c>
      <c r="F324" s="36" t="str">
        <f>VLOOKUP($E324,Codifiche!$A$2:$D$96,3,FALSE)</f>
        <v>SAC - SERVIZI GENERALI</v>
      </c>
      <c r="G324" s="36" t="str">
        <f>VLOOKUP($E324,Codifiche!$A$2:$D$96,4,FALSE)</f>
        <v>Gestore</v>
      </c>
      <c r="H324" s="38" t="s">
        <v>88</v>
      </c>
      <c r="I324" s="38" t="s">
        <v>388</v>
      </c>
      <c r="J324" s="36"/>
      <c r="K324" s="62" t="s">
        <v>116</v>
      </c>
    </row>
    <row r="325" spans="1:11" x14ac:dyDescent="0.2">
      <c r="A325" s="36" t="s">
        <v>1</v>
      </c>
      <c r="B325" s="36" t="s">
        <v>683</v>
      </c>
      <c r="C325" s="37">
        <v>29</v>
      </c>
      <c r="D325" s="37"/>
      <c r="E325" s="36" t="s">
        <v>235</v>
      </c>
      <c r="F325" s="36" t="str">
        <f>VLOOKUP($E325,Codifiche!$A$2:$D$96,3,FALSE)</f>
        <v>SAC S.p.A.</v>
      </c>
      <c r="G325" s="36" t="str">
        <f>VLOOKUP($E325,Codifiche!$A$2:$D$96,4,FALSE)</f>
        <v>Gestore</v>
      </c>
      <c r="H325" s="38" t="s">
        <v>276</v>
      </c>
      <c r="I325" s="38" t="s">
        <v>276</v>
      </c>
      <c r="J325" s="36"/>
      <c r="K325" s="62" t="s">
        <v>106</v>
      </c>
    </row>
    <row r="326" spans="1:11" x14ac:dyDescent="0.2">
      <c r="A326" s="36" t="s">
        <v>1</v>
      </c>
      <c r="B326" s="36" t="s">
        <v>684</v>
      </c>
      <c r="C326" s="37">
        <v>17</v>
      </c>
      <c r="D326" s="37"/>
      <c r="E326" s="36" t="s">
        <v>230</v>
      </c>
      <c r="F326" s="36" t="str">
        <f>VLOOKUP($E326,Codifiche!$A$2:$D$96,3,FALSE)</f>
        <v>ARGOS VIP</v>
      </c>
      <c r="G326" s="36" t="str">
        <f>VLOOKUP($E326,Codifiche!$A$2:$D$96,4,FALSE)</f>
        <v>Operatori Aeroportuali</v>
      </c>
      <c r="H326" s="38" t="s">
        <v>276</v>
      </c>
      <c r="I326" s="38" t="s">
        <v>276</v>
      </c>
      <c r="J326" s="36"/>
      <c r="K326" s="62" t="s">
        <v>137</v>
      </c>
    </row>
    <row r="327" spans="1:11" x14ac:dyDescent="0.2">
      <c r="A327" s="36" t="s">
        <v>1</v>
      </c>
      <c r="B327" s="36" t="s">
        <v>685</v>
      </c>
      <c r="C327" s="37">
        <v>11</v>
      </c>
      <c r="D327" s="37"/>
      <c r="E327" s="36" t="s">
        <v>236</v>
      </c>
      <c r="F327" s="36" t="str">
        <f>VLOOKUP($E327,Codifiche!$A$2:$D$96,3,FALSE)</f>
        <v>SAC SERVICE S.r.l.</v>
      </c>
      <c r="G327" s="36" t="s">
        <v>466</v>
      </c>
      <c r="H327" s="38" t="s">
        <v>276</v>
      </c>
      <c r="I327" s="38" t="s">
        <v>276</v>
      </c>
      <c r="J327" s="36"/>
      <c r="K327" s="62" t="s">
        <v>138</v>
      </c>
    </row>
    <row r="328" spans="1:11" x14ac:dyDescent="0.2">
      <c r="A328" s="36" t="s">
        <v>1</v>
      </c>
      <c r="B328" s="36" t="s">
        <v>686</v>
      </c>
      <c r="C328" s="37">
        <v>12</v>
      </c>
      <c r="D328" s="37"/>
      <c r="E328" s="36" t="s">
        <v>829</v>
      </c>
      <c r="F328" s="36" t="str">
        <f>VLOOKUP($E328,Codifiche!$A$2:$D$96,3,FALSE)</f>
        <v>Wizzair</v>
      </c>
      <c r="G328" s="36" t="str">
        <f>VLOOKUP($E328,Codifiche!$A$2:$D$96,4,FALSE)</f>
        <v>Subconcessioni</v>
      </c>
      <c r="H328" s="38" t="s">
        <v>276</v>
      </c>
      <c r="I328" s="38" t="s">
        <v>276</v>
      </c>
      <c r="J328" s="36"/>
      <c r="K328" s="62" t="s">
        <v>113</v>
      </c>
    </row>
    <row r="329" spans="1:11" x14ac:dyDescent="0.2">
      <c r="A329" s="36" t="s">
        <v>1</v>
      </c>
      <c r="B329" s="36" t="s">
        <v>687</v>
      </c>
      <c r="C329" s="37">
        <v>15</v>
      </c>
      <c r="D329" s="37"/>
      <c r="E329" s="36" t="s">
        <v>829</v>
      </c>
      <c r="F329" s="36" t="str">
        <f>VLOOKUP($E329,Codifiche!$A$2:$D$96,3,FALSE)</f>
        <v>Wizzair</v>
      </c>
      <c r="G329" s="36" t="str">
        <f>VLOOKUP($E329,Codifiche!$A$2:$D$96,4,FALSE)</f>
        <v>Subconcessioni</v>
      </c>
      <c r="H329" s="38" t="s">
        <v>276</v>
      </c>
      <c r="I329" s="38" t="s">
        <v>830</v>
      </c>
      <c r="J329" s="36"/>
      <c r="K329" s="62" t="s">
        <v>113</v>
      </c>
    </row>
    <row r="330" spans="1:11" x14ac:dyDescent="0.2">
      <c r="A330" s="36" t="s">
        <v>1</v>
      </c>
      <c r="B330" s="36" t="s">
        <v>688</v>
      </c>
      <c r="C330" s="37">
        <v>27</v>
      </c>
      <c r="D330" s="37"/>
      <c r="E330" s="36" t="s">
        <v>829</v>
      </c>
      <c r="F330" s="36" t="str">
        <f>VLOOKUP($E330,Codifiche!$A$2:$D$96,3,FALSE)</f>
        <v>Wizzair</v>
      </c>
      <c r="G330" s="36" t="str">
        <f>VLOOKUP($E330,Codifiche!$A$2:$D$96,4,FALSE)</f>
        <v>Subconcessioni</v>
      </c>
      <c r="H330" s="38" t="s">
        <v>276</v>
      </c>
      <c r="I330" s="38" t="s">
        <v>276</v>
      </c>
      <c r="J330" s="36"/>
      <c r="K330" s="62" t="s">
        <v>123</v>
      </c>
    </row>
    <row r="331" spans="1:11" x14ac:dyDescent="0.2">
      <c r="A331" s="36" t="s">
        <v>1</v>
      </c>
      <c r="B331" s="36" t="s">
        <v>627</v>
      </c>
      <c r="C331" s="37">
        <v>18</v>
      </c>
      <c r="D331" s="37"/>
      <c r="E331" s="36" t="s">
        <v>239</v>
      </c>
      <c r="F331" s="36" t="str">
        <f>VLOOKUP($E331,Codifiche!$A$2:$D$96,3,FALSE)</f>
        <v>SAC - SERVIZI GENERALI</v>
      </c>
      <c r="G331" s="36" t="str">
        <f>VLOOKUP($E331,Codifiche!$A$2:$D$96,4,FALSE)</f>
        <v>Gestore</v>
      </c>
      <c r="H331" s="38" t="s">
        <v>504</v>
      </c>
      <c r="I331" s="38" t="s">
        <v>390</v>
      </c>
      <c r="J331" s="36"/>
      <c r="K331" s="62" t="s">
        <v>116</v>
      </c>
    </row>
    <row r="332" spans="1:11" x14ac:dyDescent="0.2">
      <c r="A332" s="36" t="s">
        <v>1</v>
      </c>
      <c r="B332" s="36" t="s">
        <v>628</v>
      </c>
      <c r="C332" s="37">
        <v>9</v>
      </c>
      <c r="D332" s="37"/>
      <c r="E332" s="36" t="s">
        <v>239</v>
      </c>
      <c r="F332" s="36" t="str">
        <f>VLOOKUP($E332,Codifiche!$A$2:$D$96,3,FALSE)</f>
        <v>SAC - SERVIZI GENERALI</v>
      </c>
      <c r="G332" s="36" t="str">
        <f>VLOOKUP($E332,Codifiche!$A$2:$D$96,4,FALSE)</f>
        <v>Gestore</v>
      </c>
      <c r="H332" s="38" t="s">
        <v>476</v>
      </c>
      <c r="I332" s="38" t="s">
        <v>391</v>
      </c>
      <c r="J332" s="36"/>
      <c r="K332" s="62" t="s">
        <v>116</v>
      </c>
    </row>
    <row r="333" spans="1:11" x14ac:dyDescent="0.2">
      <c r="A333" s="36" t="s">
        <v>1</v>
      </c>
      <c r="B333" s="36" t="s">
        <v>629</v>
      </c>
      <c r="C333" s="37">
        <v>68</v>
      </c>
      <c r="D333" s="37"/>
      <c r="E333" s="36" t="s">
        <v>239</v>
      </c>
      <c r="F333" s="36" t="str">
        <f>VLOOKUP($E333,Codifiche!$A$2:$D$96,3,FALSE)</f>
        <v>SAC - SERVIZI GENERALI</v>
      </c>
      <c r="G333" s="36" t="str">
        <f>VLOOKUP($E333,Codifiche!$A$2:$D$96,4,FALSE)</f>
        <v>Gestore</v>
      </c>
      <c r="H333" s="38" t="s">
        <v>88</v>
      </c>
      <c r="I333" s="38" t="s">
        <v>498</v>
      </c>
      <c r="J333" s="36"/>
      <c r="K333" s="62" t="s">
        <v>116</v>
      </c>
    </row>
    <row r="334" spans="1:11" x14ac:dyDescent="0.2">
      <c r="A334" s="36" t="s">
        <v>1</v>
      </c>
      <c r="B334" s="36" t="s">
        <v>630</v>
      </c>
      <c r="C334" s="37">
        <v>20</v>
      </c>
      <c r="D334" s="37"/>
      <c r="E334" s="36" t="s">
        <v>239</v>
      </c>
      <c r="F334" s="36" t="str">
        <f>VLOOKUP($E334,Codifiche!$A$2:$D$96,3,FALSE)</f>
        <v>SAC - SERVIZI GENERALI</v>
      </c>
      <c r="G334" s="36" t="str">
        <f>VLOOKUP($E334,Codifiche!$A$2:$D$96,4,FALSE)</f>
        <v>Gestore</v>
      </c>
      <c r="H334" s="38" t="s">
        <v>504</v>
      </c>
      <c r="I334" s="38" t="s">
        <v>390</v>
      </c>
      <c r="J334" s="36"/>
      <c r="K334" s="62" t="s">
        <v>116</v>
      </c>
    </row>
    <row r="335" spans="1:11" x14ac:dyDescent="0.2">
      <c r="A335" s="36" t="s">
        <v>1</v>
      </c>
      <c r="B335" s="36" t="s">
        <v>631</v>
      </c>
      <c r="C335" s="37">
        <v>5</v>
      </c>
      <c r="D335" s="37"/>
      <c r="E335" s="36" t="s">
        <v>239</v>
      </c>
      <c r="F335" s="36" t="str">
        <f>VLOOKUP($E335,Codifiche!$A$2:$D$96,3,FALSE)</f>
        <v>SAC - SERVIZI GENERALI</v>
      </c>
      <c r="G335" s="36" t="str">
        <f>VLOOKUP($E335,Codifiche!$A$2:$D$96,4,FALSE)</f>
        <v>Gestore</v>
      </c>
      <c r="H335" s="38" t="s">
        <v>476</v>
      </c>
      <c r="I335" s="38" t="s">
        <v>391</v>
      </c>
      <c r="J335" s="36"/>
      <c r="K335" s="62" t="s">
        <v>116</v>
      </c>
    </row>
    <row r="336" spans="1:11" x14ac:dyDescent="0.2">
      <c r="A336" s="36" t="s">
        <v>1</v>
      </c>
      <c r="B336" s="36" t="s">
        <v>632</v>
      </c>
      <c r="C336" s="37">
        <v>54</v>
      </c>
      <c r="D336" s="37"/>
      <c r="E336" s="36" t="s">
        <v>239</v>
      </c>
      <c r="F336" s="36" t="str">
        <f>VLOOKUP($E336,Codifiche!$A$2:$D$96,3,FALSE)</f>
        <v>SAC - SERVIZI GENERALI</v>
      </c>
      <c r="G336" s="36" t="str">
        <f>VLOOKUP($E336,Codifiche!$A$2:$D$96,4,FALSE)</f>
        <v>Gestore</v>
      </c>
      <c r="H336" s="38" t="s">
        <v>88</v>
      </c>
      <c r="I336" s="38" t="s">
        <v>499</v>
      </c>
      <c r="J336" s="36"/>
      <c r="K336" s="62" t="s">
        <v>116</v>
      </c>
    </row>
    <row r="337" spans="1:11" x14ac:dyDescent="0.2">
      <c r="A337" s="36" t="s">
        <v>1</v>
      </c>
      <c r="B337" s="36" t="s">
        <v>634</v>
      </c>
      <c r="C337" s="37">
        <v>9</v>
      </c>
      <c r="D337" s="37"/>
      <c r="E337" s="36" t="s">
        <v>239</v>
      </c>
      <c r="F337" s="36" t="str">
        <f>VLOOKUP($E337,Codifiche!$A$2:$D$96,3,FALSE)</f>
        <v>SAC - SERVIZI GENERALI</v>
      </c>
      <c r="G337" s="36" t="str">
        <f>VLOOKUP($E337,Codifiche!$A$2:$D$96,4,FALSE)</f>
        <v>Gestore</v>
      </c>
      <c r="H337" s="38" t="s">
        <v>476</v>
      </c>
      <c r="I337" s="38" t="s">
        <v>392</v>
      </c>
      <c r="J337" s="36"/>
      <c r="K337" s="62" t="s">
        <v>116</v>
      </c>
    </row>
    <row r="338" spans="1:11" x14ac:dyDescent="0.2">
      <c r="A338" s="36" t="s">
        <v>1</v>
      </c>
      <c r="B338" s="36" t="s">
        <v>635</v>
      </c>
      <c r="C338" s="37">
        <v>17</v>
      </c>
      <c r="D338" s="37"/>
      <c r="E338" s="36" t="s">
        <v>239</v>
      </c>
      <c r="F338" s="36" t="str">
        <f>VLOOKUP($E338,Codifiche!$A$2:$D$96,3,FALSE)</f>
        <v>SAC - SERVIZI GENERALI</v>
      </c>
      <c r="G338" s="36" t="str">
        <f>VLOOKUP($E338,Codifiche!$A$2:$D$96,4,FALSE)</f>
        <v>Gestore</v>
      </c>
      <c r="H338" s="38" t="s">
        <v>88</v>
      </c>
      <c r="I338" s="38" t="s">
        <v>393</v>
      </c>
      <c r="J338" s="36"/>
      <c r="K338" s="62" t="s">
        <v>116</v>
      </c>
    </row>
    <row r="339" spans="1:11" x14ac:dyDescent="0.2">
      <c r="A339" s="36" t="s">
        <v>1</v>
      </c>
      <c r="B339" s="36" t="s">
        <v>636</v>
      </c>
      <c r="C339" s="37">
        <v>2175</v>
      </c>
      <c r="D339" s="37"/>
      <c r="E339" s="36" t="s">
        <v>237</v>
      </c>
      <c r="F339" s="36" t="str">
        <f>VLOOKUP($E339,Codifiche!$A$2:$D$96,3,FALSE)</f>
        <v>SAC - LOCALI TECNICI</v>
      </c>
      <c r="G339" s="36" t="str">
        <f>VLOOKUP($E339,Codifiche!$A$2:$D$96,4,FALSE)</f>
        <v>Gestore</v>
      </c>
      <c r="H339" s="38" t="s">
        <v>438</v>
      </c>
      <c r="I339" s="38" t="s">
        <v>394</v>
      </c>
      <c r="J339" s="36"/>
      <c r="K339" s="62" t="s">
        <v>114</v>
      </c>
    </row>
    <row r="340" spans="1:11" ht="13.2" thickBot="1" x14ac:dyDescent="0.25">
      <c r="A340" s="39" t="s">
        <v>1</v>
      </c>
      <c r="B340" s="39" t="s">
        <v>637</v>
      </c>
      <c r="C340" s="40">
        <v>161</v>
      </c>
      <c r="D340" s="40"/>
      <c r="E340" s="39" t="s">
        <v>239</v>
      </c>
      <c r="F340" s="39" t="str">
        <f>VLOOKUP($E340,Codifiche!$A$2:$D$96,3,FALSE)</f>
        <v>SAC - SERVIZI GENERALI</v>
      </c>
      <c r="G340" s="39" t="str">
        <f>VLOOKUP($E340,Codifiche!$A$2:$D$96,4,FALSE)</f>
        <v>Gestore</v>
      </c>
      <c r="H340" s="41" t="s">
        <v>88</v>
      </c>
      <c r="I340" s="41" t="s">
        <v>395</v>
      </c>
      <c r="J340" s="39"/>
      <c r="K340" s="63" t="s">
        <v>116</v>
      </c>
    </row>
    <row r="341" spans="1:11" s="98" customFormat="1" ht="13.2" thickTop="1" x14ac:dyDescent="0.2">
      <c r="A341" s="112" t="s">
        <v>3</v>
      </c>
      <c r="B341" s="112" t="s">
        <v>41</v>
      </c>
      <c r="C341" s="113">
        <v>109</v>
      </c>
      <c r="D341" s="113"/>
      <c r="E341" s="112" t="s">
        <v>225</v>
      </c>
      <c r="F341" s="112" t="str">
        <f>VLOOKUP($E341,Codifiche!$A$2:$D$96,3,FALSE)</f>
        <v>ITA</v>
      </c>
      <c r="G341" s="112" t="str">
        <f>VLOOKUP($E341,Codifiche!$A$2:$D$96,4,FALSE)</f>
        <v>Operatori Aeroportuali</v>
      </c>
      <c r="H341" s="114" t="s">
        <v>276</v>
      </c>
      <c r="I341" s="114" t="s">
        <v>900</v>
      </c>
      <c r="J341" s="112"/>
      <c r="K341" s="64" t="s">
        <v>108</v>
      </c>
    </row>
    <row r="342" spans="1:11" x14ac:dyDescent="0.2">
      <c r="A342" s="36" t="s">
        <v>3</v>
      </c>
      <c r="B342" s="36" t="s">
        <v>593</v>
      </c>
      <c r="C342" s="37">
        <v>15</v>
      </c>
      <c r="D342" s="37"/>
      <c r="E342" s="36" t="s">
        <v>225</v>
      </c>
      <c r="F342" s="36" t="str">
        <f>VLOOKUP($E342,Codifiche!$A$2:$D$96,3,FALSE)</f>
        <v>ITA</v>
      </c>
      <c r="G342" s="36" t="str">
        <f>VLOOKUP($E342,Codifiche!$A$2:$D$96,4,FALSE)</f>
        <v>Operatori Aeroportuali</v>
      </c>
      <c r="H342" s="38" t="s">
        <v>276</v>
      </c>
      <c r="I342" s="38" t="s">
        <v>396</v>
      </c>
      <c r="J342" s="36"/>
      <c r="K342" s="62" t="s">
        <v>108</v>
      </c>
    </row>
    <row r="343" spans="1:11" x14ac:dyDescent="0.2">
      <c r="A343" s="36" t="s">
        <v>3</v>
      </c>
      <c r="B343" s="36" t="s">
        <v>595</v>
      </c>
      <c r="C343" s="37">
        <v>5</v>
      </c>
      <c r="D343" s="37"/>
      <c r="E343" s="36" t="s">
        <v>729</v>
      </c>
      <c r="F343" s="36" t="str">
        <f>VLOOKUP($E343,Codifiche!$A$2:$D$96,3,FALSE)</f>
        <v>GH CATANIA</v>
      </c>
      <c r="G343" s="36" t="str">
        <f>VLOOKUP($E343,Codifiche!$A$2:$D$96,4,FALSE)</f>
        <v>Operatori Aeroportuali</v>
      </c>
      <c r="H343" s="38" t="s">
        <v>461</v>
      </c>
      <c r="I343" s="38" t="s">
        <v>301</v>
      </c>
      <c r="J343" s="36"/>
      <c r="K343" s="62" t="s">
        <v>126</v>
      </c>
    </row>
    <row r="344" spans="1:11" x14ac:dyDescent="0.2">
      <c r="A344" s="89" t="s">
        <v>3</v>
      </c>
      <c r="B344" s="89" t="s">
        <v>596</v>
      </c>
      <c r="C344" s="90">
        <v>0</v>
      </c>
      <c r="D344" s="90"/>
      <c r="E344" s="89"/>
      <c r="F344" s="89" t="e">
        <f>VLOOKUP($E344,Codifiche!$A$2:$D$96,3,FALSE)</f>
        <v>#N/A</v>
      </c>
      <c r="G344" s="89" t="e">
        <f>VLOOKUP($E344,Codifiche!$A$2:$D$96,4,FALSE)</f>
        <v>#N/A</v>
      </c>
      <c r="H344" s="91" t="s">
        <v>461</v>
      </c>
      <c r="I344" s="91" t="s">
        <v>862</v>
      </c>
      <c r="J344" s="36"/>
      <c r="K344" s="62" t="s">
        <v>126</v>
      </c>
    </row>
    <row r="345" spans="1:11" s="102" customFormat="1" x14ac:dyDescent="0.2">
      <c r="A345" s="99" t="s">
        <v>3</v>
      </c>
      <c r="B345" s="99" t="s">
        <v>597</v>
      </c>
      <c r="C345" s="100">
        <v>0</v>
      </c>
      <c r="D345" s="100"/>
      <c r="E345" s="99" t="s">
        <v>252</v>
      </c>
      <c r="F345" s="99" t="str">
        <f>VLOOKUP($E345,Codifiche!$A$2:$D$96,3,FALSE)</f>
        <v>AREE COMMERCIALI A DISPOSIZIONE</v>
      </c>
      <c r="G345" s="99" t="str">
        <f>VLOOKUP($E345,Codifiche!$A$2:$D$96,4,FALSE)</f>
        <v>Subconcessioni</v>
      </c>
      <c r="H345" s="101" t="s">
        <v>461</v>
      </c>
      <c r="I345" s="101" t="s">
        <v>862</v>
      </c>
      <c r="J345" s="99"/>
      <c r="K345" s="62" t="s">
        <v>126</v>
      </c>
    </row>
    <row r="346" spans="1:11" x14ac:dyDescent="0.2">
      <c r="A346" s="36" t="s">
        <v>3</v>
      </c>
      <c r="B346" s="36" t="s">
        <v>42</v>
      </c>
      <c r="C346" s="37">
        <v>15</v>
      </c>
      <c r="D346" s="37"/>
      <c r="E346" s="36" t="s">
        <v>243</v>
      </c>
      <c r="F346" s="36" t="str">
        <f>VLOOKUP($E346,Codifiche!$A$2:$D$96,3,FALSE)</f>
        <v>POLIZIA</v>
      </c>
      <c r="G346" s="36" t="str">
        <f>VLOOKUP($E346,Codifiche!$A$2:$D$96,4,FALSE)</f>
        <v>Enti di Stato</v>
      </c>
      <c r="H346" s="38" t="s">
        <v>276</v>
      </c>
      <c r="I346" s="38" t="s">
        <v>397</v>
      </c>
      <c r="J346" s="36"/>
      <c r="K346" s="62" t="s">
        <v>111</v>
      </c>
    </row>
    <row r="347" spans="1:11" s="98" customFormat="1" x14ac:dyDescent="0.2">
      <c r="A347" s="89" t="s">
        <v>3</v>
      </c>
      <c r="B347" s="89" t="s">
        <v>598</v>
      </c>
      <c r="C347" s="90">
        <v>4</v>
      </c>
      <c r="D347" s="90"/>
      <c r="E347" s="89" t="s">
        <v>822</v>
      </c>
      <c r="F347" s="89" t="str">
        <f>VLOOKUP($E347,Codifiche!$A$2:$D$96,3,FALSE)</f>
        <v>El Al</v>
      </c>
      <c r="G347" s="89" t="str">
        <f>VLOOKUP($E347,Codifiche!$A$2:$D$96,4,FALSE)</f>
        <v>Operatori Aeroportuali</v>
      </c>
      <c r="H347" s="91" t="s">
        <v>399</v>
      </c>
      <c r="I347" s="91" t="s">
        <v>399</v>
      </c>
      <c r="J347" s="89"/>
      <c r="K347" s="62" t="s">
        <v>111</v>
      </c>
    </row>
    <row r="348" spans="1:11" x14ac:dyDescent="0.2">
      <c r="A348" s="36" t="s">
        <v>3</v>
      </c>
      <c r="B348" s="36" t="s">
        <v>43</v>
      </c>
      <c r="C348" s="37">
        <v>30</v>
      </c>
      <c r="D348" s="37"/>
      <c r="E348" s="36" t="s">
        <v>239</v>
      </c>
      <c r="F348" s="36" t="str">
        <f>VLOOKUP($E348,Codifiche!$A$2:$D$96,3,FALSE)</f>
        <v>SAC - SERVIZI GENERALI</v>
      </c>
      <c r="G348" s="36" t="str">
        <f>VLOOKUP($E348,Codifiche!$A$2:$D$96,4,FALSE)</f>
        <v>Gestore</v>
      </c>
      <c r="H348" s="38" t="s">
        <v>315</v>
      </c>
      <c r="I348" s="38" t="s">
        <v>517</v>
      </c>
      <c r="J348" s="36"/>
      <c r="K348" s="62" t="s">
        <v>111</v>
      </c>
    </row>
    <row r="349" spans="1:11" x14ac:dyDescent="0.2">
      <c r="A349" s="36" t="s">
        <v>3</v>
      </c>
      <c r="B349" s="36" t="s">
        <v>45</v>
      </c>
      <c r="C349" s="37">
        <v>17</v>
      </c>
      <c r="D349" s="37"/>
      <c r="E349" s="36" t="s">
        <v>243</v>
      </c>
      <c r="F349" s="36" t="str">
        <f>VLOOKUP($E349,Codifiche!$A$2:$D$96,3,FALSE)</f>
        <v>POLIZIA</v>
      </c>
      <c r="G349" s="36" t="str">
        <f>VLOOKUP($E349,Codifiche!$A$2:$D$96,4,FALSE)</f>
        <v>Enti di Stato</v>
      </c>
      <c r="H349" s="38" t="s">
        <v>276</v>
      </c>
      <c r="I349" s="38" t="s">
        <v>276</v>
      </c>
      <c r="J349" s="36"/>
      <c r="K349" s="62" t="s">
        <v>111</v>
      </c>
    </row>
    <row r="350" spans="1:11" x14ac:dyDescent="0.2">
      <c r="A350" s="36" t="s">
        <v>3</v>
      </c>
      <c r="B350" s="36" t="s">
        <v>46</v>
      </c>
      <c r="C350" s="37">
        <v>16</v>
      </c>
      <c r="D350" s="37"/>
      <c r="E350" s="36" t="s">
        <v>243</v>
      </c>
      <c r="F350" s="36" t="str">
        <f>VLOOKUP($E350,Codifiche!$A$2:$D$96,3,FALSE)</f>
        <v>POLIZIA</v>
      </c>
      <c r="G350" s="36" t="str">
        <f>VLOOKUP($E350,Codifiche!$A$2:$D$96,4,FALSE)</f>
        <v>Enti di Stato</v>
      </c>
      <c r="H350" s="38" t="s">
        <v>276</v>
      </c>
      <c r="I350" s="38" t="s">
        <v>276</v>
      </c>
      <c r="J350" s="36"/>
      <c r="K350" s="62" t="s">
        <v>111</v>
      </c>
    </row>
    <row r="351" spans="1:11" x14ac:dyDescent="0.2">
      <c r="A351" s="36" t="s">
        <v>3</v>
      </c>
      <c r="B351" s="36" t="s">
        <v>48</v>
      </c>
      <c r="C351" s="37">
        <v>21</v>
      </c>
      <c r="D351" s="37"/>
      <c r="E351" s="36" t="s">
        <v>243</v>
      </c>
      <c r="F351" s="36" t="str">
        <f>VLOOKUP($E351,Codifiche!$A$2:$D$96,3,FALSE)</f>
        <v>POLIZIA</v>
      </c>
      <c r="G351" s="36" t="str">
        <f>VLOOKUP($E351,Codifiche!$A$2:$D$96,4,FALSE)</f>
        <v>Enti di Stato</v>
      </c>
      <c r="H351" s="38" t="s">
        <v>276</v>
      </c>
      <c r="I351" s="38" t="s">
        <v>276</v>
      </c>
      <c r="J351" s="36"/>
      <c r="K351" s="62" t="s">
        <v>107</v>
      </c>
    </row>
    <row r="352" spans="1:11" x14ac:dyDescent="0.2">
      <c r="A352" s="36" t="s">
        <v>3</v>
      </c>
      <c r="B352" s="36" t="s">
        <v>599</v>
      </c>
      <c r="C352" s="37">
        <v>3</v>
      </c>
      <c r="D352" s="37"/>
      <c r="E352" s="36" t="s">
        <v>243</v>
      </c>
      <c r="F352" s="36" t="str">
        <f>VLOOKUP($E352,Codifiche!$A$2:$D$96,3,FALSE)</f>
        <v>POLIZIA</v>
      </c>
      <c r="G352" s="36" t="str">
        <f>VLOOKUP($E352,Codifiche!$A$2:$D$96,4,FALSE)</f>
        <v>Enti di Stato</v>
      </c>
      <c r="H352" s="38" t="s">
        <v>88</v>
      </c>
      <c r="I352" s="38" t="s">
        <v>88</v>
      </c>
      <c r="J352" s="36"/>
      <c r="K352" s="62" t="s">
        <v>107</v>
      </c>
    </row>
    <row r="353" spans="1:67" x14ac:dyDescent="0.2">
      <c r="A353" s="36" t="s">
        <v>3</v>
      </c>
      <c r="B353" s="36" t="s">
        <v>600</v>
      </c>
      <c r="C353" s="37">
        <v>30</v>
      </c>
      <c r="D353" s="37"/>
      <c r="E353" s="36" t="s">
        <v>243</v>
      </c>
      <c r="F353" s="36" t="str">
        <f>VLOOKUP($E353,Codifiche!$A$2:$D$96,3,FALSE)</f>
        <v>POLIZIA</v>
      </c>
      <c r="G353" s="36" t="str">
        <f>VLOOKUP($E353,Codifiche!$A$2:$D$96,4,FALSE)</f>
        <v>Enti di Stato</v>
      </c>
      <c r="H353" s="38" t="s">
        <v>276</v>
      </c>
      <c r="I353" s="38" t="s">
        <v>276</v>
      </c>
      <c r="J353" s="36"/>
      <c r="K353" s="62" t="s">
        <v>107</v>
      </c>
    </row>
    <row r="354" spans="1:67" x14ac:dyDescent="0.2">
      <c r="A354" s="36" t="s">
        <v>3</v>
      </c>
      <c r="B354" s="36" t="s">
        <v>601</v>
      </c>
      <c r="C354" s="37">
        <v>9</v>
      </c>
      <c r="D354" s="37"/>
      <c r="E354" s="36" t="s">
        <v>237</v>
      </c>
      <c r="F354" s="36" t="str">
        <f>VLOOKUP($E354,Codifiche!$A$2:$D$96,3,FALSE)</f>
        <v>SAC - LOCALI TECNICI</v>
      </c>
      <c r="G354" s="36" t="str">
        <f>VLOOKUP($E354,Codifiche!$A$2:$D$96,4,FALSE)</f>
        <v>Gestore</v>
      </c>
      <c r="H354" s="38" t="s">
        <v>438</v>
      </c>
      <c r="I354" s="38" t="s">
        <v>381</v>
      </c>
      <c r="J354" s="36"/>
      <c r="K354" s="62" t="s">
        <v>107</v>
      </c>
    </row>
    <row r="355" spans="1:67" x14ac:dyDescent="0.2">
      <c r="A355" s="36" t="s">
        <v>3</v>
      </c>
      <c r="B355" s="36" t="s">
        <v>49</v>
      </c>
      <c r="C355" s="37">
        <v>8</v>
      </c>
      <c r="D355" s="37"/>
      <c r="E355" s="36" t="s">
        <v>236</v>
      </c>
      <c r="F355" s="36" t="str">
        <f>VLOOKUP($E355,Codifiche!$A$2:$D$96,3,FALSE)</f>
        <v>SAC SERVICE S.r.l.</v>
      </c>
      <c r="G355" s="36" t="str">
        <f>VLOOKUP($E355,Codifiche!$A$2:$D$96,4,FALSE)</f>
        <v>Gestore</v>
      </c>
      <c r="H355" s="38" t="s">
        <v>504</v>
      </c>
      <c r="I355" s="38" t="s">
        <v>390</v>
      </c>
      <c r="J355" s="36"/>
      <c r="K355" s="62" t="s">
        <v>111</v>
      </c>
    </row>
    <row r="356" spans="1:67" s="102" customFormat="1" x14ac:dyDescent="0.2">
      <c r="A356" s="99" t="s">
        <v>3</v>
      </c>
      <c r="B356" s="99" t="s">
        <v>50</v>
      </c>
      <c r="C356" s="100">
        <v>0</v>
      </c>
      <c r="D356" s="100"/>
      <c r="E356" s="99" t="s">
        <v>236</v>
      </c>
      <c r="F356" s="99" t="str">
        <f>VLOOKUP($E356,Codifiche!$A$2:$D$96,3,FALSE)</f>
        <v>SAC SERVICE S.r.l.</v>
      </c>
      <c r="G356" s="99" t="str">
        <f>VLOOKUP($E356,Codifiche!$A$2:$D$96,4,FALSE)</f>
        <v>Gestore</v>
      </c>
      <c r="H356" s="101" t="s">
        <v>276</v>
      </c>
      <c r="I356" s="101" t="s">
        <v>858</v>
      </c>
      <c r="J356" s="99"/>
      <c r="K356" s="62" t="s">
        <v>107</v>
      </c>
    </row>
    <row r="357" spans="1:67" x14ac:dyDescent="0.2">
      <c r="A357" s="36" t="s">
        <v>3</v>
      </c>
      <c r="B357" s="36" t="s">
        <v>602</v>
      </c>
      <c r="C357" s="37">
        <v>3</v>
      </c>
      <c r="D357" s="37"/>
      <c r="E357" s="36" t="s">
        <v>236</v>
      </c>
      <c r="F357" s="36" t="str">
        <f>VLOOKUP($E357,Codifiche!$A$2:$D$96,3,FALSE)</f>
        <v>SAC SERVICE S.r.l.</v>
      </c>
      <c r="G357" s="36" t="str">
        <f>VLOOKUP($E357,Codifiche!$A$2:$D$96,4,FALSE)</f>
        <v>Gestore</v>
      </c>
      <c r="H357" s="38" t="s">
        <v>88</v>
      </c>
      <c r="I357" s="38" t="s">
        <v>546</v>
      </c>
      <c r="J357" s="36"/>
      <c r="K357" s="62" t="s">
        <v>107</v>
      </c>
    </row>
    <row r="358" spans="1:67" x14ac:dyDescent="0.2">
      <c r="A358" s="36" t="s">
        <v>3</v>
      </c>
      <c r="B358" s="36" t="s">
        <v>603</v>
      </c>
      <c r="C358" s="37">
        <v>30</v>
      </c>
      <c r="D358" s="37"/>
      <c r="E358" s="36" t="s">
        <v>236</v>
      </c>
      <c r="F358" s="36" t="str">
        <f>VLOOKUP($E358,Codifiche!$A$2:$D$96,3,FALSE)</f>
        <v>SAC SERVICE S.r.l.</v>
      </c>
      <c r="G358" s="36" t="str">
        <f>VLOOKUP($E358,Codifiche!$A$2:$D$96,4,FALSE)</f>
        <v>Gestore</v>
      </c>
      <c r="H358" s="38" t="s">
        <v>377</v>
      </c>
      <c r="I358" s="38" t="s">
        <v>547</v>
      </c>
      <c r="J358" s="36"/>
      <c r="K358" s="62" t="s">
        <v>107</v>
      </c>
    </row>
    <row r="359" spans="1:67" s="67" customFormat="1" x14ac:dyDescent="0.2">
      <c r="A359" s="36" t="s">
        <v>3</v>
      </c>
      <c r="B359" s="36" t="s">
        <v>51</v>
      </c>
      <c r="C359" s="37">
        <v>16</v>
      </c>
      <c r="D359" s="37"/>
      <c r="E359" s="36" t="s">
        <v>227</v>
      </c>
      <c r="F359" s="36" t="str">
        <f>VLOOKUP($E359,Codifiche!$A$2:$D$96,3,FALSE)</f>
        <v>AVIAPARTNER</v>
      </c>
      <c r="G359" s="36" t="str">
        <f>VLOOKUP($E359,Codifiche!$A$2:$D$96,4,FALSE)</f>
        <v>Operatori Aeroportuali</v>
      </c>
      <c r="H359" s="38" t="s">
        <v>276</v>
      </c>
      <c r="I359" s="38" t="s">
        <v>276</v>
      </c>
      <c r="J359" s="36"/>
      <c r="K359" s="62" t="s">
        <v>109</v>
      </c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</row>
    <row r="360" spans="1:67" x14ac:dyDescent="0.2">
      <c r="A360" s="36" t="s">
        <v>3</v>
      </c>
      <c r="B360" s="36" t="s">
        <v>52</v>
      </c>
      <c r="C360" s="37">
        <v>15</v>
      </c>
      <c r="D360" s="37"/>
      <c r="E360" s="36" t="s">
        <v>227</v>
      </c>
      <c r="F360" s="36" t="str">
        <f>VLOOKUP($E360,Codifiche!$A$2:$D$96,3,FALSE)</f>
        <v>AVIAPARTNER</v>
      </c>
      <c r="G360" s="36" t="str">
        <f>VLOOKUP($E360,Codifiche!$A$2:$D$96,4,FALSE)</f>
        <v>Operatori Aeroportuali</v>
      </c>
      <c r="H360" s="38" t="s">
        <v>276</v>
      </c>
      <c r="I360" s="38" t="s">
        <v>276</v>
      </c>
      <c r="J360" s="36"/>
      <c r="K360" s="62" t="s">
        <v>109</v>
      </c>
    </row>
    <row r="361" spans="1:67" x14ac:dyDescent="0.2">
      <c r="A361" s="36" t="s">
        <v>3</v>
      </c>
      <c r="B361" s="36" t="s">
        <v>604</v>
      </c>
      <c r="C361" s="37">
        <v>17</v>
      </c>
      <c r="D361" s="37"/>
      <c r="E361" s="36" t="s">
        <v>235</v>
      </c>
      <c r="F361" s="36" t="str">
        <f>VLOOKUP($E361,Codifiche!$A$2:$D$96,3,FALSE)</f>
        <v>SAC S.p.A.</v>
      </c>
      <c r="G361" s="36" t="str">
        <f>VLOOKUP($E361,Codifiche!$A$2:$D$96,4,FALSE)</f>
        <v>Gestore</v>
      </c>
      <c r="H361" s="38" t="s">
        <v>276</v>
      </c>
      <c r="I361" s="38" t="s">
        <v>276</v>
      </c>
      <c r="J361" s="36"/>
      <c r="K361" s="62" t="s">
        <v>121</v>
      </c>
    </row>
    <row r="362" spans="1:67" x14ac:dyDescent="0.2">
      <c r="A362" s="36" t="s">
        <v>3</v>
      </c>
      <c r="B362" s="36" t="s">
        <v>827</v>
      </c>
      <c r="C362" s="37">
        <v>7</v>
      </c>
      <c r="D362" s="37"/>
      <c r="E362" s="36" t="s">
        <v>729</v>
      </c>
      <c r="F362" s="36" t="str">
        <f>VLOOKUP($E362,Codifiche!$A$2:$D$96,3,FALSE)</f>
        <v>GH CATANIA</v>
      </c>
      <c r="G362" s="36" t="str">
        <f>VLOOKUP($E362,Codifiche!$A$2:$D$96,4,FALSE)</f>
        <v>Operatori Aeroportuali</v>
      </c>
      <c r="H362" s="38" t="s">
        <v>399</v>
      </c>
      <c r="I362" s="38" t="s">
        <v>399</v>
      </c>
      <c r="J362" s="36"/>
      <c r="K362" s="62"/>
    </row>
    <row r="363" spans="1:67" x14ac:dyDescent="0.2">
      <c r="A363" s="36" t="s">
        <v>3</v>
      </c>
      <c r="B363" s="36" t="s">
        <v>605</v>
      </c>
      <c r="C363" s="37">
        <v>19</v>
      </c>
      <c r="D363" s="37"/>
      <c r="E363" s="36" t="s">
        <v>729</v>
      </c>
      <c r="F363" s="36" t="str">
        <f>VLOOKUP($E363,Codifiche!$A$2:$D$96,3,FALSE)</f>
        <v>GH CATANIA</v>
      </c>
      <c r="G363" s="36" t="str">
        <f>VLOOKUP($E363,Codifiche!$A$2:$D$96,4,FALSE)</f>
        <v>Operatori Aeroportuali</v>
      </c>
      <c r="H363" s="38" t="s">
        <v>276</v>
      </c>
      <c r="I363" s="38" t="s">
        <v>276</v>
      </c>
      <c r="J363" s="36"/>
      <c r="K363" s="62" t="s">
        <v>106</v>
      </c>
    </row>
    <row r="364" spans="1:67" x14ac:dyDescent="0.2">
      <c r="A364" s="36" t="s">
        <v>3</v>
      </c>
      <c r="B364" s="36" t="s">
        <v>53</v>
      </c>
      <c r="C364" s="37">
        <v>10</v>
      </c>
      <c r="D364" s="37"/>
      <c r="E364" s="36" t="s">
        <v>729</v>
      </c>
      <c r="F364" s="36" t="str">
        <f>VLOOKUP($E364,Codifiche!$A$2:$D$96,3,FALSE)</f>
        <v>GH CATANIA</v>
      </c>
      <c r="G364" s="36" t="str">
        <f>VLOOKUP($E364,Codifiche!$A$2:$D$96,4,FALSE)</f>
        <v>Operatori Aeroportuali</v>
      </c>
      <c r="H364" s="38" t="s">
        <v>276</v>
      </c>
      <c r="I364" s="38" t="s">
        <v>276</v>
      </c>
      <c r="J364" s="36"/>
      <c r="K364" s="62" t="s">
        <v>109</v>
      </c>
    </row>
    <row r="365" spans="1:67" x14ac:dyDescent="0.2">
      <c r="A365" s="36" t="s">
        <v>3</v>
      </c>
      <c r="B365" s="36" t="s">
        <v>54</v>
      </c>
      <c r="C365" s="37">
        <v>21</v>
      </c>
      <c r="D365" s="37"/>
      <c r="E365" s="36" t="s">
        <v>729</v>
      </c>
      <c r="F365" s="36" t="str">
        <f>VLOOKUP($E365,Codifiche!$A$2:$D$96,3,FALSE)</f>
        <v>GH CATANIA</v>
      </c>
      <c r="G365" s="36" t="str">
        <f>VLOOKUP($E365,Codifiche!$A$2:$D$96,4,FALSE)</f>
        <v>Operatori Aeroportuali</v>
      </c>
      <c r="H365" s="38" t="s">
        <v>276</v>
      </c>
      <c r="I365" s="38" t="s">
        <v>276</v>
      </c>
      <c r="J365" s="36"/>
      <c r="K365" s="62" t="s">
        <v>106</v>
      </c>
    </row>
    <row r="366" spans="1:67" x14ac:dyDescent="0.2">
      <c r="A366" s="36" t="s">
        <v>3</v>
      </c>
      <c r="B366" s="36" t="s">
        <v>56</v>
      </c>
      <c r="C366" s="37">
        <v>15</v>
      </c>
      <c r="D366" s="37"/>
      <c r="E366" s="36" t="s">
        <v>247</v>
      </c>
      <c r="F366" s="36" t="str">
        <f>VLOOKUP($E366,Codifiche!$A$2:$D$96,3,FALSE)</f>
        <v>DOGANA</v>
      </c>
      <c r="G366" s="36" t="str">
        <f>VLOOKUP($E366,Codifiche!$A$2:$D$96,4,FALSE)</f>
        <v>Enti di Stato</v>
      </c>
      <c r="H366" s="38" t="s">
        <v>276</v>
      </c>
      <c r="I366" s="38" t="s">
        <v>276</v>
      </c>
      <c r="J366" s="36"/>
      <c r="K366" s="62" t="s">
        <v>125</v>
      </c>
    </row>
    <row r="367" spans="1:67" x14ac:dyDescent="0.2">
      <c r="A367" s="36" t="s">
        <v>3</v>
      </c>
      <c r="B367" s="36" t="s">
        <v>58</v>
      </c>
      <c r="C367" s="37">
        <v>16</v>
      </c>
      <c r="D367" s="37"/>
      <c r="E367" s="36" t="s">
        <v>247</v>
      </c>
      <c r="F367" s="36" t="str">
        <f>VLOOKUP($E367,Codifiche!$A$2:$D$96,3,FALSE)</f>
        <v>DOGANA</v>
      </c>
      <c r="G367" s="36" t="str">
        <f>VLOOKUP($E367,Codifiche!$A$2:$D$96,4,FALSE)</f>
        <v>Enti di Stato</v>
      </c>
      <c r="H367" s="38" t="s">
        <v>276</v>
      </c>
      <c r="I367" s="38" t="s">
        <v>276</v>
      </c>
      <c r="J367" s="36"/>
      <c r="K367" s="62" t="s">
        <v>125</v>
      </c>
    </row>
    <row r="368" spans="1:67" x14ac:dyDescent="0.2">
      <c r="A368" s="36" t="s">
        <v>3</v>
      </c>
      <c r="B368" s="36" t="s">
        <v>60</v>
      </c>
      <c r="C368" s="37">
        <v>17</v>
      </c>
      <c r="D368" s="37"/>
      <c r="E368" s="36" t="s">
        <v>243</v>
      </c>
      <c r="F368" s="36" t="str">
        <f>VLOOKUP($E368,Codifiche!$A$2:$D$96,3,FALSE)</f>
        <v>POLIZIA</v>
      </c>
      <c r="G368" s="36" t="str">
        <f>VLOOKUP($E368,Codifiche!$A$2:$D$96,4,FALSE)</f>
        <v>Enti di Stato</v>
      </c>
      <c r="H368" s="38" t="s">
        <v>276</v>
      </c>
      <c r="I368" s="38" t="s">
        <v>276</v>
      </c>
      <c r="J368" s="36"/>
      <c r="K368" s="62" t="s">
        <v>125</v>
      </c>
    </row>
    <row r="369" spans="1:11" x14ac:dyDescent="0.2">
      <c r="A369" s="36" t="s">
        <v>3</v>
      </c>
      <c r="B369" s="36" t="s">
        <v>61</v>
      </c>
      <c r="C369" s="37">
        <v>48</v>
      </c>
      <c r="D369" s="37"/>
      <c r="E369" s="36" t="s">
        <v>239</v>
      </c>
      <c r="F369" s="36" t="str">
        <f>VLOOKUP($E369,Codifiche!$A$2:$D$96,3,FALSE)</f>
        <v>SAC - SERVIZI GENERALI</v>
      </c>
      <c r="G369" s="36" t="str">
        <f>VLOOKUP($E369,Codifiche!$A$2:$D$96,4,FALSE)</f>
        <v>Gestore</v>
      </c>
      <c r="H369" s="38" t="s">
        <v>422</v>
      </c>
      <c r="I369" s="38" t="s">
        <v>343</v>
      </c>
      <c r="J369" s="36"/>
      <c r="K369" s="62" t="s">
        <v>106</v>
      </c>
    </row>
    <row r="370" spans="1:11" x14ac:dyDescent="0.2">
      <c r="A370" s="36" t="s">
        <v>3</v>
      </c>
      <c r="B370" s="36" t="s">
        <v>689</v>
      </c>
      <c r="C370" s="37">
        <v>16</v>
      </c>
      <c r="D370" s="37"/>
      <c r="E370" s="36" t="s">
        <v>238</v>
      </c>
      <c r="F370" s="36" t="str">
        <f>VLOOKUP($E370,Codifiche!$A$2:$D$96,3,FALSE)</f>
        <v>SAC - SERVIZI IGIENICI</v>
      </c>
      <c r="G370" s="36" t="str">
        <f>VLOOKUP($E370,Codifiche!$A$2:$D$96,4,FALSE)</f>
        <v>Gestore</v>
      </c>
      <c r="H370" s="38" t="s">
        <v>283</v>
      </c>
      <c r="I370" s="38" t="s">
        <v>456</v>
      </c>
      <c r="J370" s="36"/>
      <c r="K370" s="62" t="s">
        <v>106</v>
      </c>
    </row>
    <row r="371" spans="1:11" x14ac:dyDescent="0.2">
      <c r="A371" s="36" t="s">
        <v>3</v>
      </c>
      <c r="B371" s="36" t="s">
        <v>63</v>
      </c>
      <c r="C371" s="37">
        <v>6</v>
      </c>
      <c r="D371" s="37"/>
      <c r="E371" s="36" t="s">
        <v>237</v>
      </c>
      <c r="F371" s="36" t="str">
        <f>VLOOKUP($E371,Codifiche!$A$2:$D$96,3,FALSE)</f>
        <v>SAC - LOCALI TECNICI</v>
      </c>
      <c r="G371" s="36" t="str">
        <f>VLOOKUP($E371,Codifiche!$A$2:$D$96,4,FALSE)</f>
        <v>Gestore</v>
      </c>
      <c r="H371" s="38" t="s">
        <v>438</v>
      </c>
      <c r="I371" s="38" t="s">
        <v>344</v>
      </c>
      <c r="J371" s="36"/>
      <c r="K371" s="62" t="s">
        <v>114</v>
      </c>
    </row>
    <row r="372" spans="1:11" x14ac:dyDescent="0.2">
      <c r="A372" s="36" t="s">
        <v>3</v>
      </c>
      <c r="B372" s="36" t="s">
        <v>65</v>
      </c>
      <c r="C372" s="37">
        <v>132</v>
      </c>
      <c r="D372" s="37"/>
      <c r="E372" s="36" t="s">
        <v>239</v>
      </c>
      <c r="F372" s="36" t="str">
        <f>VLOOKUP($E372,Codifiche!$A$2:$D$96,3,FALSE)</f>
        <v>SAC - SERVIZI GENERALI</v>
      </c>
      <c r="G372" s="36" t="str">
        <f>VLOOKUP($E372,Codifiche!$A$2:$D$96,4,FALSE)</f>
        <v>Gestore</v>
      </c>
      <c r="H372" s="38" t="s">
        <v>88</v>
      </c>
      <c r="I372" s="38" t="s">
        <v>400</v>
      </c>
      <c r="J372" s="36"/>
      <c r="K372" s="62" t="s">
        <v>116</v>
      </c>
    </row>
    <row r="373" spans="1:11" x14ac:dyDescent="0.2">
      <c r="A373" s="36" t="s">
        <v>3</v>
      </c>
      <c r="B373" s="36" t="s">
        <v>690</v>
      </c>
      <c r="C373" s="37">
        <v>20</v>
      </c>
      <c r="D373" s="37"/>
      <c r="E373" s="36" t="s">
        <v>238</v>
      </c>
      <c r="F373" s="36" t="str">
        <f>VLOOKUP($E373,Codifiche!$A$2:$D$96,3,FALSE)</f>
        <v>SAC - SERVIZI IGIENICI</v>
      </c>
      <c r="G373" s="36" t="str">
        <f>VLOOKUP($E373,Codifiche!$A$2:$D$96,4,FALSE)</f>
        <v>Gestore</v>
      </c>
      <c r="H373" s="38" t="s">
        <v>283</v>
      </c>
      <c r="I373" s="38" t="s">
        <v>443</v>
      </c>
      <c r="J373" s="36"/>
      <c r="K373" s="62" t="s">
        <v>116</v>
      </c>
    </row>
    <row r="374" spans="1:11" x14ac:dyDescent="0.2">
      <c r="A374" s="36" t="s">
        <v>3</v>
      </c>
      <c r="B374" s="36" t="s">
        <v>67</v>
      </c>
      <c r="C374" s="37">
        <v>9</v>
      </c>
      <c r="D374" s="37"/>
      <c r="E374" s="36" t="s">
        <v>239</v>
      </c>
      <c r="F374" s="36" t="str">
        <f>VLOOKUP($E374,Codifiche!$A$2:$D$96,3,FALSE)</f>
        <v>SAC - SERVIZI GENERALI</v>
      </c>
      <c r="G374" s="36" t="str">
        <f>VLOOKUP($E374,Codifiche!$A$2:$D$96,4,FALSE)</f>
        <v>Gestore</v>
      </c>
      <c r="H374" s="38" t="s">
        <v>476</v>
      </c>
      <c r="I374" s="38" t="s">
        <v>401</v>
      </c>
      <c r="J374" s="36"/>
      <c r="K374" s="62" t="s">
        <v>116</v>
      </c>
    </row>
    <row r="375" spans="1:11" x14ac:dyDescent="0.2">
      <c r="A375" s="36" t="s">
        <v>3</v>
      </c>
      <c r="B375" s="36" t="s">
        <v>69</v>
      </c>
      <c r="C375" s="37">
        <v>18</v>
      </c>
      <c r="D375" s="37"/>
      <c r="E375" s="36" t="s">
        <v>239</v>
      </c>
      <c r="F375" s="36" t="str">
        <f>VLOOKUP($E375,Codifiche!$A$2:$D$96,3,FALSE)</f>
        <v>SAC - SERVIZI GENERALI</v>
      </c>
      <c r="G375" s="36" t="str">
        <f>VLOOKUP($E375,Codifiche!$A$2:$D$96,4,FALSE)</f>
        <v>Gestore</v>
      </c>
      <c r="H375" s="38" t="s">
        <v>504</v>
      </c>
      <c r="I375" s="38" t="s">
        <v>402</v>
      </c>
      <c r="J375" s="36"/>
      <c r="K375" s="62" t="s">
        <v>116</v>
      </c>
    </row>
    <row r="376" spans="1:11" x14ac:dyDescent="0.2">
      <c r="A376" s="36" t="s">
        <v>3</v>
      </c>
      <c r="B376" s="36" t="s">
        <v>71</v>
      </c>
      <c r="C376" s="37">
        <v>18</v>
      </c>
      <c r="D376" s="37"/>
      <c r="E376" s="36" t="s">
        <v>239</v>
      </c>
      <c r="F376" s="36" t="str">
        <f>VLOOKUP($E376,Codifiche!$A$2:$D$96,3,FALSE)</f>
        <v>SAC - SERVIZI GENERALI</v>
      </c>
      <c r="G376" s="36" t="str">
        <f>VLOOKUP($E376,Codifiche!$A$2:$D$96,4,FALSE)</f>
        <v>Gestore</v>
      </c>
      <c r="H376" s="38" t="s">
        <v>504</v>
      </c>
      <c r="I376" s="38" t="s">
        <v>404</v>
      </c>
      <c r="J376" s="36"/>
      <c r="K376" s="62" t="s">
        <v>116</v>
      </c>
    </row>
    <row r="377" spans="1:11" x14ac:dyDescent="0.2">
      <c r="A377" s="36" t="s">
        <v>3</v>
      </c>
      <c r="B377" s="36" t="s">
        <v>691</v>
      </c>
      <c r="C377" s="37">
        <v>17</v>
      </c>
      <c r="D377" s="37"/>
      <c r="E377" s="36" t="s">
        <v>733</v>
      </c>
      <c r="F377" s="36" t="str">
        <f>VLOOKUP($E377,Codifiche!$A$2:$D$96,3,FALSE)</f>
        <v>GH CATANIA - BIGLIETTERIA</v>
      </c>
      <c r="G377" s="36" t="str">
        <f>VLOOKUP($E377,Codifiche!$A$2:$D$96,4,FALSE)</f>
        <v>Subconcessioni</v>
      </c>
      <c r="H377" s="38" t="s">
        <v>276</v>
      </c>
      <c r="I377" s="38" t="s">
        <v>403</v>
      </c>
      <c r="J377" s="36"/>
      <c r="K377" s="62" t="s">
        <v>109</v>
      </c>
    </row>
    <row r="378" spans="1:11" x14ac:dyDescent="0.2">
      <c r="A378" s="36" t="s">
        <v>3</v>
      </c>
      <c r="B378" s="36" t="s">
        <v>692</v>
      </c>
      <c r="C378" s="37">
        <v>17</v>
      </c>
      <c r="D378" s="37"/>
      <c r="E378" s="36" t="s">
        <v>566</v>
      </c>
      <c r="F378" s="36" t="str">
        <f>VLOOKUP($E378,Codifiche!$A$2:$D$96,3,FALSE)</f>
        <v>AVIATION SERVICES - BIGLIETTERIA</v>
      </c>
      <c r="G378" s="36" t="str">
        <f>VLOOKUP($E378,Codifiche!$A$2:$D$96,4,FALSE)</f>
        <v>Subconcessioni</v>
      </c>
      <c r="H378" s="38" t="s">
        <v>276</v>
      </c>
      <c r="I378" s="38" t="s">
        <v>403</v>
      </c>
      <c r="J378" s="36"/>
      <c r="K378" s="62" t="s">
        <v>109</v>
      </c>
    </row>
    <row r="379" spans="1:11" s="98" customFormat="1" x14ac:dyDescent="0.2">
      <c r="A379" s="89" t="s">
        <v>3</v>
      </c>
      <c r="B379" s="89" t="s">
        <v>693</v>
      </c>
      <c r="C379" s="90">
        <v>14</v>
      </c>
      <c r="D379" s="90"/>
      <c r="E379" s="89" t="s">
        <v>887</v>
      </c>
      <c r="F379" s="89" t="str">
        <f>VLOOKUP($E379,Codifiche!$A$2:$D$96,3,FALSE)</f>
        <v>ASC</v>
      </c>
      <c r="G379" s="89" t="str">
        <f>VLOOKUP($E379,Codifiche!$A$2:$D$96,4,FALSE)</f>
        <v>Operatori Aeroportuali</v>
      </c>
      <c r="H379" s="91" t="s">
        <v>796</v>
      </c>
      <c r="I379" s="91" t="s">
        <v>796</v>
      </c>
      <c r="J379" s="89"/>
      <c r="K379" s="62"/>
    </row>
    <row r="380" spans="1:11" x14ac:dyDescent="0.2">
      <c r="A380" s="36" t="s">
        <v>3</v>
      </c>
      <c r="B380" s="36" t="s">
        <v>75</v>
      </c>
      <c r="C380" s="37">
        <v>18</v>
      </c>
      <c r="D380" s="37"/>
      <c r="E380" s="36" t="s">
        <v>237</v>
      </c>
      <c r="F380" s="36" t="str">
        <f>VLOOKUP($E380,Codifiche!$A$2:$D$96,3,FALSE)</f>
        <v>SAC - LOCALI TECNICI</v>
      </c>
      <c r="G380" s="36" t="str">
        <f>VLOOKUP($E380,Codifiche!$A$2:$D$96,4,FALSE)</f>
        <v>Gestore</v>
      </c>
      <c r="H380" s="38" t="s">
        <v>438</v>
      </c>
      <c r="I380" s="38" t="s">
        <v>344</v>
      </c>
      <c r="J380" s="36"/>
      <c r="K380" s="62" t="s">
        <v>114</v>
      </c>
    </row>
    <row r="381" spans="1:11" x14ac:dyDescent="0.2">
      <c r="A381" s="36" t="s">
        <v>3</v>
      </c>
      <c r="B381" s="36" t="s">
        <v>76</v>
      </c>
      <c r="C381" s="36">
        <v>30</v>
      </c>
      <c r="D381" s="36"/>
      <c r="E381" s="36" t="s">
        <v>756</v>
      </c>
      <c r="F381" s="36" t="str">
        <f>VLOOKUP($E381,Codifiche!$A$2:$D$96,3,FALSE)</f>
        <v>CAFE'S</v>
      </c>
      <c r="G381" s="36" t="str">
        <f>VLOOKUP($E381,Codifiche!$A$2:$D$96,4,FALSE)</f>
        <v>Subconcessioni</v>
      </c>
      <c r="H381" s="36" t="s">
        <v>461</v>
      </c>
      <c r="I381" s="36" t="s">
        <v>356</v>
      </c>
      <c r="J381" s="36"/>
      <c r="K381" s="62" t="s">
        <v>154</v>
      </c>
    </row>
    <row r="382" spans="1:11" s="102" customFormat="1" x14ac:dyDescent="0.2">
      <c r="A382" s="99" t="s">
        <v>3</v>
      </c>
      <c r="B382" s="99" t="s">
        <v>611</v>
      </c>
      <c r="C382" s="99">
        <v>35</v>
      </c>
      <c r="D382" s="99"/>
      <c r="E382" s="99" t="s">
        <v>756</v>
      </c>
      <c r="F382" s="99" t="str">
        <f>VLOOKUP($E382,Codifiche!$A$2:$D$96,3,FALSE)</f>
        <v>CAFE'S</v>
      </c>
      <c r="G382" s="99" t="str">
        <f>VLOOKUP($E382,Codifiche!$A$2:$D$96,4,FALSE)</f>
        <v>Subconcessioni</v>
      </c>
      <c r="H382" s="99" t="s">
        <v>868</v>
      </c>
      <c r="I382" s="99" t="s">
        <v>868</v>
      </c>
      <c r="J382" s="99"/>
      <c r="K382" s="62"/>
    </row>
    <row r="383" spans="1:11" x14ac:dyDescent="0.2">
      <c r="A383" s="36" t="s">
        <v>3</v>
      </c>
      <c r="B383" s="36" t="s">
        <v>78</v>
      </c>
      <c r="C383" s="37">
        <v>299</v>
      </c>
      <c r="D383" s="37"/>
      <c r="E383" s="36" t="s">
        <v>239</v>
      </c>
      <c r="F383" s="36" t="str">
        <f>VLOOKUP($E383,Codifiche!$A$2:$D$96,3,FALSE)</f>
        <v>SAC - SERVIZI GENERALI</v>
      </c>
      <c r="G383" s="36" t="str">
        <f>VLOOKUP($E383,Codifiche!$A$2:$D$96,4,FALSE)</f>
        <v>Gestore</v>
      </c>
      <c r="H383" s="38" t="s">
        <v>422</v>
      </c>
      <c r="I383" s="38" t="s">
        <v>405</v>
      </c>
      <c r="J383" s="36"/>
      <c r="K383" s="62" t="s">
        <v>116</v>
      </c>
    </row>
    <row r="384" spans="1:11" x14ac:dyDescent="0.2">
      <c r="A384" s="36" t="s">
        <v>3</v>
      </c>
      <c r="B384" s="36" t="s">
        <v>79</v>
      </c>
      <c r="C384" s="37">
        <v>619</v>
      </c>
      <c r="D384" s="37"/>
      <c r="E384" s="36" t="s">
        <v>239</v>
      </c>
      <c r="F384" s="36" t="str">
        <f>VLOOKUP($E384,Codifiche!$A$2:$D$96,3,FALSE)</f>
        <v>SAC - SERVIZI GENERALI</v>
      </c>
      <c r="G384" s="36" t="str">
        <f>VLOOKUP($E384,Codifiche!$A$2:$D$96,4,FALSE)</f>
        <v>Gestore</v>
      </c>
      <c r="H384" s="38" t="s">
        <v>422</v>
      </c>
      <c r="I384" s="38" t="s">
        <v>315</v>
      </c>
      <c r="J384" s="36"/>
      <c r="K384" s="62" t="s">
        <v>116</v>
      </c>
    </row>
    <row r="385" spans="1:11" x14ac:dyDescent="0.2">
      <c r="A385" s="36" t="s">
        <v>3</v>
      </c>
      <c r="B385" s="36" t="s">
        <v>80</v>
      </c>
      <c r="C385" s="37">
        <v>253</v>
      </c>
      <c r="D385" s="37"/>
      <c r="E385" s="36" t="s">
        <v>239</v>
      </c>
      <c r="F385" s="36" t="str">
        <f>VLOOKUP($E385,Codifiche!$A$2:$D$96,3,FALSE)</f>
        <v>SAC - SERVIZI GENERALI</v>
      </c>
      <c r="G385" s="36" t="str">
        <f>VLOOKUP($E385,Codifiche!$A$2:$D$96,4,FALSE)</f>
        <v>Gestore</v>
      </c>
      <c r="H385" s="38" t="s">
        <v>422</v>
      </c>
      <c r="I385" s="38" t="s">
        <v>406</v>
      </c>
      <c r="J385" s="36"/>
      <c r="K385" s="62" t="s">
        <v>116</v>
      </c>
    </row>
    <row r="386" spans="1:11" s="98" customFormat="1" x14ac:dyDescent="0.2">
      <c r="A386" s="89" t="s">
        <v>3</v>
      </c>
      <c r="B386" s="89" t="s">
        <v>81</v>
      </c>
      <c r="C386" s="90">
        <v>3000</v>
      </c>
      <c r="D386" s="90"/>
      <c r="E386" s="89" t="s">
        <v>239</v>
      </c>
      <c r="F386" s="89" t="str">
        <f>VLOOKUP($E386,Codifiche!$A$2:$D$96,3,FALSE)</f>
        <v>SAC - SERVIZI GENERALI</v>
      </c>
      <c r="G386" s="89" t="str">
        <f>VLOOKUP($E386,Codifiche!$A$2:$D$96,4,FALSE)</f>
        <v>Gestore</v>
      </c>
      <c r="H386" s="91" t="s">
        <v>509</v>
      </c>
      <c r="I386" s="91" t="s">
        <v>407</v>
      </c>
      <c r="J386" s="89"/>
      <c r="K386" s="62" t="s">
        <v>116</v>
      </c>
    </row>
    <row r="387" spans="1:11" x14ac:dyDescent="0.2">
      <c r="A387" s="36" t="s">
        <v>3</v>
      </c>
      <c r="B387" s="36" t="s">
        <v>82</v>
      </c>
      <c r="C387" s="37">
        <v>6</v>
      </c>
      <c r="D387" s="37"/>
      <c r="E387" s="36" t="s">
        <v>235</v>
      </c>
      <c r="F387" s="36" t="str">
        <f>VLOOKUP($E387,Codifiche!$A$2:$D$96,3,FALSE)</f>
        <v>SAC S.p.A.</v>
      </c>
      <c r="G387" s="36" t="str">
        <f>VLOOKUP($E387,Codifiche!$A$2:$D$96,4,FALSE)</f>
        <v>Gestore</v>
      </c>
      <c r="H387" s="38" t="s">
        <v>399</v>
      </c>
      <c r="I387" s="38" t="s">
        <v>759</v>
      </c>
      <c r="J387" s="36"/>
      <c r="K387" s="62" t="s">
        <v>106</v>
      </c>
    </row>
    <row r="388" spans="1:11" x14ac:dyDescent="0.2">
      <c r="A388" s="36" t="s">
        <v>3</v>
      </c>
      <c r="B388" s="36" t="s">
        <v>695</v>
      </c>
      <c r="C388" s="37">
        <v>17</v>
      </c>
      <c r="D388" s="37"/>
      <c r="E388" s="36" t="s">
        <v>837</v>
      </c>
      <c r="F388" s="36" t="e">
        <f>VLOOKUP($E388,Codifiche!$A$2:$D$96,3,FALSE)</f>
        <v>#N/A</v>
      </c>
      <c r="G388" s="36" t="e">
        <f>VLOOKUP($E388,Codifiche!$A$2:$D$96,4,FALSE)</f>
        <v>#N/A</v>
      </c>
      <c r="H388" s="38" t="s">
        <v>509</v>
      </c>
      <c r="I388" s="38" t="s">
        <v>407</v>
      </c>
      <c r="J388" s="36"/>
      <c r="K388" s="62" t="s">
        <v>168</v>
      </c>
    </row>
    <row r="389" spans="1:11" x14ac:dyDescent="0.2">
      <c r="A389" s="36" t="s">
        <v>3</v>
      </c>
      <c r="B389" s="36" t="s">
        <v>83</v>
      </c>
      <c r="C389" s="37">
        <v>12</v>
      </c>
      <c r="D389" s="37"/>
      <c r="E389" s="36" t="s">
        <v>235</v>
      </c>
      <c r="F389" s="36" t="str">
        <f>VLOOKUP($E389,Codifiche!$A$2:$D$96,3,FALSE)</f>
        <v>SAC S.p.A.</v>
      </c>
      <c r="G389" s="36" t="str">
        <f>VLOOKUP($E389,Codifiche!$A$2:$D$96,4,FALSE)</f>
        <v>Gestore</v>
      </c>
      <c r="H389" s="38" t="s">
        <v>276</v>
      </c>
      <c r="I389" s="38" t="s">
        <v>760</v>
      </c>
      <c r="J389" s="36"/>
      <c r="K389" s="62" t="s">
        <v>106</v>
      </c>
    </row>
    <row r="390" spans="1:11" x14ac:dyDescent="0.2">
      <c r="A390" s="36" t="s">
        <v>3</v>
      </c>
      <c r="B390" s="36" t="s">
        <v>84</v>
      </c>
      <c r="C390" s="37">
        <v>37</v>
      </c>
      <c r="D390" s="37"/>
      <c r="E390" s="36" t="s">
        <v>239</v>
      </c>
      <c r="F390" s="36" t="str">
        <f>VLOOKUP($E390,Codifiche!$A$2:$D$96,3,FALSE)</f>
        <v>SAC - SERVIZI GENERALI</v>
      </c>
      <c r="G390" s="36" t="str">
        <f>VLOOKUP($E390,Codifiche!$A$2:$D$96,4,FALSE)</f>
        <v>Gestore</v>
      </c>
      <c r="H390" s="38" t="s">
        <v>504</v>
      </c>
      <c r="I390" s="38" t="s">
        <v>39</v>
      </c>
      <c r="J390" s="36"/>
      <c r="K390" s="62" t="s">
        <v>116</v>
      </c>
    </row>
    <row r="391" spans="1:11" x14ac:dyDescent="0.2">
      <c r="A391" s="36" t="s">
        <v>3</v>
      </c>
      <c r="B391" s="36" t="s">
        <v>85</v>
      </c>
      <c r="C391" s="37">
        <v>9</v>
      </c>
      <c r="D391" s="37"/>
      <c r="E391" s="36" t="s">
        <v>237</v>
      </c>
      <c r="F391" s="36" t="str">
        <f>VLOOKUP($E391,Codifiche!$A$2:$D$96,3,FALSE)</f>
        <v>SAC - LOCALI TECNICI</v>
      </c>
      <c r="G391" s="36" t="str">
        <f>VLOOKUP($E391,Codifiche!$A$2:$D$96,4,FALSE)</f>
        <v>Gestore</v>
      </c>
      <c r="H391" s="38" t="s">
        <v>438</v>
      </c>
      <c r="I391" s="38" t="s">
        <v>344</v>
      </c>
      <c r="J391" s="36"/>
      <c r="K391" s="62" t="s">
        <v>114</v>
      </c>
    </row>
    <row r="392" spans="1:11" x14ac:dyDescent="0.2">
      <c r="A392" s="36" t="s">
        <v>3</v>
      </c>
      <c r="B392" s="36" t="s">
        <v>87</v>
      </c>
      <c r="C392" s="37">
        <v>4</v>
      </c>
      <c r="D392" s="37"/>
      <c r="E392" s="36" t="s">
        <v>239</v>
      </c>
      <c r="F392" s="36" t="str">
        <f>VLOOKUP($E392,Codifiche!$A$2:$D$96,3,FALSE)</f>
        <v>SAC - SERVIZI GENERALI</v>
      </c>
      <c r="G392" s="36" t="str">
        <f>VLOOKUP($E392,Codifiche!$A$2:$D$96,4,FALSE)</f>
        <v>Gestore</v>
      </c>
      <c r="H392" s="38" t="s">
        <v>476</v>
      </c>
      <c r="I392" s="38" t="s">
        <v>345</v>
      </c>
      <c r="J392" s="36"/>
      <c r="K392" s="62" t="s">
        <v>116</v>
      </c>
    </row>
    <row r="393" spans="1:11" x14ac:dyDescent="0.2">
      <c r="A393" s="36" t="s">
        <v>3</v>
      </c>
      <c r="B393" s="36" t="s">
        <v>696</v>
      </c>
      <c r="C393" s="37">
        <v>25</v>
      </c>
      <c r="D393" s="37"/>
      <c r="E393" s="36" t="s">
        <v>239</v>
      </c>
      <c r="F393" s="36" t="str">
        <f>VLOOKUP($E393,Codifiche!$A$2:$D$96,3,FALSE)</f>
        <v>SAC - SERVIZI GENERALI</v>
      </c>
      <c r="G393" s="36" t="str">
        <f>VLOOKUP($E393,Codifiche!$A$2:$D$96,4,FALSE)</f>
        <v>Gestore</v>
      </c>
      <c r="H393" s="38" t="s">
        <v>504</v>
      </c>
      <c r="I393" s="38" t="s">
        <v>346</v>
      </c>
      <c r="J393" s="36"/>
      <c r="K393" s="62" t="s">
        <v>116</v>
      </c>
    </row>
    <row r="394" spans="1:11" x14ac:dyDescent="0.2">
      <c r="A394" s="36" t="s">
        <v>3</v>
      </c>
      <c r="B394" s="36" t="s">
        <v>89</v>
      </c>
      <c r="C394" s="37">
        <v>4</v>
      </c>
      <c r="D394" s="37"/>
      <c r="E394" s="36" t="s">
        <v>237</v>
      </c>
      <c r="F394" s="36" t="str">
        <f>VLOOKUP($E394,Codifiche!$A$2:$D$96,3,FALSE)</f>
        <v>SAC - LOCALI TECNICI</v>
      </c>
      <c r="G394" s="36" t="str">
        <f>VLOOKUP($E394,Codifiche!$A$2:$D$96,4,FALSE)</f>
        <v>Gestore</v>
      </c>
      <c r="H394" s="38" t="s">
        <v>438</v>
      </c>
      <c r="I394" s="38" t="s">
        <v>344</v>
      </c>
      <c r="J394" s="36"/>
      <c r="K394" s="62" t="s">
        <v>114</v>
      </c>
    </row>
    <row r="395" spans="1:11" x14ac:dyDescent="0.2">
      <c r="A395" s="36" t="s">
        <v>3</v>
      </c>
      <c r="B395" s="36" t="s">
        <v>90</v>
      </c>
      <c r="C395" s="37">
        <v>51</v>
      </c>
      <c r="D395" s="37"/>
      <c r="E395" s="36" t="s">
        <v>238</v>
      </c>
      <c r="F395" s="36" t="str">
        <f>VLOOKUP($E395,Codifiche!$A$2:$D$96,3,FALSE)</f>
        <v>SAC - SERVIZI IGIENICI</v>
      </c>
      <c r="G395" s="36" t="str">
        <f>VLOOKUP($E395,Codifiche!$A$2:$D$96,4,FALSE)</f>
        <v>Gestore</v>
      </c>
      <c r="H395" s="38" t="s">
        <v>283</v>
      </c>
      <c r="I395" s="38" t="s">
        <v>455</v>
      </c>
      <c r="J395" s="36"/>
      <c r="K395" s="62" t="s">
        <v>115</v>
      </c>
    </row>
    <row r="396" spans="1:11" x14ac:dyDescent="0.2">
      <c r="A396" s="36" t="s">
        <v>3</v>
      </c>
      <c r="B396" s="36" t="s">
        <v>697</v>
      </c>
      <c r="C396" s="37">
        <v>5</v>
      </c>
      <c r="D396" s="37"/>
      <c r="E396" s="36" t="s">
        <v>237</v>
      </c>
      <c r="F396" s="36" t="str">
        <f>VLOOKUP($E396,Codifiche!$A$2:$D$96,3,FALSE)</f>
        <v>SAC - LOCALI TECNICI</v>
      </c>
      <c r="G396" s="36" t="str">
        <f>VLOOKUP($E396,Codifiche!$A$2:$D$96,4,FALSE)</f>
        <v>Gestore</v>
      </c>
      <c r="H396" s="38" t="s">
        <v>438</v>
      </c>
      <c r="I396" s="38" t="s">
        <v>473</v>
      </c>
      <c r="J396" s="36"/>
      <c r="K396" s="62" t="s">
        <v>115</v>
      </c>
    </row>
    <row r="397" spans="1:11" x14ac:dyDescent="0.2">
      <c r="A397" s="36" t="s">
        <v>3</v>
      </c>
      <c r="B397" s="36" t="s">
        <v>91</v>
      </c>
      <c r="C397" s="37">
        <v>80</v>
      </c>
      <c r="D397" s="37"/>
      <c r="E397" s="36" t="s">
        <v>268</v>
      </c>
      <c r="F397" s="36" t="str">
        <f>VLOOKUP($E397,Codifiche!$A$2:$D$96,3,FALSE)</f>
        <v>LAGARDERE</v>
      </c>
      <c r="G397" s="36" t="str">
        <f>VLOOKUP($E397,Codifiche!$A$2:$D$96,4,FALSE)</f>
        <v>Subconcessioni</v>
      </c>
      <c r="H397" s="38" t="s">
        <v>461</v>
      </c>
      <c r="I397" s="38" t="s">
        <v>861</v>
      </c>
      <c r="J397" s="36"/>
      <c r="K397" s="62" t="s">
        <v>203</v>
      </c>
    </row>
    <row r="398" spans="1:11" x14ac:dyDescent="0.2">
      <c r="A398" s="36" t="s">
        <v>3</v>
      </c>
      <c r="B398" s="36" t="s">
        <v>674</v>
      </c>
      <c r="C398" s="37">
        <v>37</v>
      </c>
      <c r="D398" s="37"/>
      <c r="E398" s="36" t="s">
        <v>262</v>
      </c>
      <c r="F398" s="36" t="str">
        <f>VLOOKUP($E398,Codifiche!$A$2:$D$96,3,FALSE)</f>
        <v>LE ANTICHE DELIZIE</v>
      </c>
      <c r="G398" s="36" t="str">
        <f>VLOOKUP($E398,Codifiche!$A$2:$D$96,4,FALSE)</f>
        <v>Subconcessioni</v>
      </c>
      <c r="H398" s="38" t="s">
        <v>461</v>
      </c>
      <c r="I398" s="38" t="s">
        <v>409</v>
      </c>
      <c r="J398" s="36"/>
      <c r="K398" s="62" t="s">
        <v>162</v>
      </c>
    </row>
    <row r="399" spans="1:11" s="98" customFormat="1" x14ac:dyDescent="0.2">
      <c r="A399" s="89" t="s">
        <v>3</v>
      </c>
      <c r="B399" s="89" t="s">
        <v>675</v>
      </c>
      <c r="C399" s="90">
        <v>48</v>
      </c>
      <c r="D399" s="90"/>
      <c r="E399" s="89" t="s">
        <v>269</v>
      </c>
      <c r="F399" s="89" t="str">
        <f>VLOOKUP($E399,Codifiche!$A$2:$D$96,3,FALSE)</f>
        <v>CAPRI (GUTTERIDGE)</v>
      </c>
      <c r="G399" s="89" t="s">
        <v>218</v>
      </c>
      <c r="H399" s="91" t="s">
        <v>461</v>
      </c>
      <c r="I399" s="91" t="s">
        <v>410</v>
      </c>
      <c r="J399" s="89"/>
      <c r="K399" s="62" t="s">
        <v>208</v>
      </c>
    </row>
    <row r="400" spans="1:11" x14ac:dyDescent="0.2">
      <c r="A400" s="36" t="s">
        <v>3</v>
      </c>
      <c r="B400" s="36" t="s">
        <v>698</v>
      </c>
      <c r="C400" s="37">
        <v>48</v>
      </c>
      <c r="D400" s="37"/>
      <c r="E400" s="36" t="s">
        <v>255</v>
      </c>
      <c r="F400" s="36" t="str">
        <f>VLOOKUP($E400,Codifiche!$A$2:$D$96,3,FALSE)</f>
        <v>CAMOMILLA</v>
      </c>
      <c r="G400" s="36" t="str">
        <f>VLOOKUP($E400,Codifiche!$A$2:$D$96,4,FALSE)</f>
        <v>Subconcessioni</v>
      </c>
      <c r="H400" s="38" t="s">
        <v>461</v>
      </c>
      <c r="I400" s="38" t="s">
        <v>411</v>
      </c>
      <c r="J400" s="36"/>
      <c r="K400" s="62" t="s">
        <v>209</v>
      </c>
    </row>
    <row r="401" spans="1:67" s="98" customFormat="1" x14ac:dyDescent="0.2">
      <c r="A401" s="89" t="s">
        <v>3</v>
      </c>
      <c r="B401" s="89" t="s">
        <v>699</v>
      </c>
      <c r="C401" s="90">
        <v>35</v>
      </c>
      <c r="D401" s="90"/>
      <c r="E401" s="89" t="s">
        <v>886</v>
      </c>
      <c r="F401" s="89" t="str">
        <f>VLOOKUP($E401,Codifiche!$A$2:$D$96,3,FALSE)</f>
        <v>LAGARDERE Scirocco</v>
      </c>
      <c r="G401" s="89" t="str">
        <f>VLOOKUP($E401,Codifiche!$A$2:$D$96,4,FALSE)</f>
        <v>Subconcessioni</v>
      </c>
      <c r="H401" s="91" t="s">
        <v>797</v>
      </c>
      <c r="I401" s="91" t="s">
        <v>797</v>
      </c>
      <c r="J401" s="89"/>
      <c r="K401" s="62" t="s">
        <v>207</v>
      </c>
    </row>
    <row r="402" spans="1:67" x14ac:dyDescent="0.2">
      <c r="A402" s="36" t="s">
        <v>3</v>
      </c>
      <c r="B402" s="36" t="s">
        <v>700</v>
      </c>
      <c r="C402" s="37">
        <v>13</v>
      </c>
      <c r="D402" s="37"/>
      <c r="E402" s="36" t="s">
        <v>237</v>
      </c>
      <c r="F402" s="36" t="str">
        <f>VLOOKUP($E402,Codifiche!$A$2:$D$96,3,FALSE)</f>
        <v>SAC - LOCALI TECNICI</v>
      </c>
      <c r="G402" s="36" t="str">
        <f>VLOOKUP($E402,Codifiche!$A$2:$D$96,4,FALSE)</f>
        <v>Gestore</v>
      </c>
      <c r="H402" s="38" t="s">
        <v>438</v>
      </c>
      <c r="I402" s="38" t="s">
        <v>344</v>
      </c>
      <c r="J402" s="36"/>
      <c r="K402" s="62" t="s">
        <v>114</v>
      </c>
    </row>
    <row r="403" spans="1:67" s="102" customFormat="1" x14ac:dyDescent="0.2">
      <c r="A403" s="99" t="s">
        <v>3</v>
      </c>
      <c r="B403" s="99" t="s">
        <v>94</v>
      </c>
      <c r="C403" s="100">
        <v>51</v>
      </c>
      <c r="D403" s="100"/>
      <c r="E403" s="99" t="s">
        <v>268</v>
      </c>
      <c r="F403" s="99" t="str">
        <f>VLOOKUP($E403,Codifiche!$A$2:$D$96,3,FALSE)</f>
        <v>LAGARDERE</v>
      </c>
      <c r="G403" s="99" t="str">
        <f>VLOOKUP($E403,Codifiche!$A$2:$D$96,4,FALSE)</f>
        <v>Subconcessioni</v>
      </c>
      <c r="H403" s="101" t="s">
        <v>461</v>
      </c>
      <c r="I403" s="101" t="s">
        <v>856</v>
      </c>
      <c r="J403" s="99"/>
      <c r="K403" s="62" t="s">
        <v>158</v>
      </c>
    </row>
    <row r="404" spans="1:67" s="102" customFormat="1" x14ac:dyDescent="0.2">
      <c r="A404" s="99" t="s">
        <v>3</v>
      </c>
      <c r="B404" s="99" t="s">
        <v>676</v>
      </c>
      <c r="C404" s="99">
        <v>87</v>
      </c>
      <c r="D404" s="99"/>
      <c r="E404" s="99" t="s">
        <v>268</v>
      </c>
      <c r="F404" s="99" t="str">
        <f>VLOOKUP($E404,Codifiche!$A$2:$D$96,3,FALSE)</f>
        <v>LAGARDERE</v>
      </c>
      <c r="G404" s="99" t="str">
        <f>VLOOKUP($E404,Codifiche!$A$2:$D$96,4,FALSE)</f>
        <v>Subconcessioni</v>
      </c>
      <c r="H404" s="99" t="s">
        <v>461</v>
      </c>
      <c r="I404" s="99" t="s">
        <v>413</v>
      </c>
      <c r="J404" s="99"/>
      <c r="K404" s="62" t="s">
        <v>163</v>
      </c>
    </row>
    <row r="405" spans="1:67" s="102" customFormat="1" x14ac:dyDescent="0.2">
      <c r="A405" s="99" t="s">
        <v>3</v>
      </c>
      <c r="B405" s="99" t="s">
        <v>95</v>
      </c>
      <c r="C405" s="99">
        <v>120</v>
      </c>
      <c r="D405" s="99"/>
      <c r="E405" s="99" t="s">
        <v>268</v>
      </c>
      <c r="F405" s="99" t="str">
        <f>VLOOKUP($E405,Codifiche!$A$2:$D$96,3,FALSE)</f>
        <v>LAGARDERE</v>
      </c>
      <c r="G405" s="99" t="str">
        <f>VLOOKUP($E405,Codifiche!$A$2:$D$96,4,FALSE)</f>
        <v>Subconcessioni</v>
      </c>
      <c r="H405" s="99" t="s">
        <v>461</v>
      </c>
      <c r="I405" s="101" t="s">
        <v>857</v>
      </c>
      <c r="J405" s="99"/>
      <c r="K405" s="62" t="s">
        <v>164</v>
      </c>
    </row>
    <row r="406" spans="1:67" s="102" customFormat="1" x14ac:dyDescent="0.2">
      <c r="A406" s="99" t="s">
        <v>3</v>
      </c>
      <c r="B406" s="99" t="s">
        <v>612</v>
      </c>
      <c r="C406" s="99">
        <v>80</v>
      </c>
      <c r="D406" s="99"/>
      <c r="E406" s="99" t="s">
        <v>880</v>
      </c>
      <c r="F406" s="99" t="str">
        <f>VLOOKUP($E406,Codifiche!$A$2:$D$96,3,FALSE)</f>
        <v>Chef Express</v>
      </c>
      <c r="G406" s="99" t="str">
        <f>VLOOKUP($E406,Codifiche!$A$2:$D$96,4,FALSE)</f>
        <v>Subconcessioni</v>
      </c>
      <c r="H406" s="99" t="s">
        <v>461</v>
      </c>
      <c r="I406" s="99" t="s">
        <v>879</v>
      </c>
      <c r="J406" s="99"/>
      <c r="K406" s="62" t="s">
        <v>159</v>
      </c>
    </row>
    <row r="407" spans="1:67" s="102" customFormat="1" x14ac:dyDescent="0.2">
      <c r="A407" s="99" t="s">
        <v>3</v>
      </c>
      <c r="B407" s="99" t="s">
        <v>678</v>
      </c>
      <c r="C407" s="99"/>
      <c r="D407" s="99"/>
      <c r="E407" s="99" t="s">
        <v>268</v>
      </c>
      <c r="F407" s="99" t="str">
        <f>VLOOKUP($E407,Codifiche!$A$2:$D$96,3,FALSE)</f>
        <v>LAGARDERE</v>
      </c>
      <c r="G407" s="99" t="str">
        <f>VLOOKUP($E407,Codifiche!$A$2:$D$96,4,FALSE)</f>
        <v>Subconcessioni</v>
      </c>
      <c r="H407" s="99" t="s">
        <v>461</v>
      </c>
      <c r="I407" s="99" t="s">
        <v>859</v>
      </c>
      <c r="J407" s="99"/>
      <c r="K407" s="62" t="s">
        <v>185</v>
      </c>
    </row>
    <row r="408" spans="1:67" s="102" customFormat="1" x14ac:dyDescent="0.2">
      <c r="A408" s="99" t="s">
        <v>3</v>
      </c>
      <c r="B408" s="99" t="s">
        <v>679</v>
      </c>
      <c r="C408" s="99"/>
      <c r="D408" s="99"/>
      <c r="E408" s="99" t="s">
        <v>268</v>
      </c>
      <c r="F408" s="99" t="str">
        <f>VLOOKUP($E408,Codifiche!$A$2:$D$96,3,FALSE)</f>
        <v>LAGARDERE</v>
      </c>
      <c r="G408" s="99" t="str">
        <f>VLOOKUP($E408,Codifiche!$A$2:$D$96,4,FALSE)</f>
        <v>Subconcessioni</v>
      </c>
      <c r="H408" s="99" t="s">
        <v>461</v>
      </c>
      <c r="I408" s="99" t="s">
        <v>860</v>
      </c>
      <c r="J408" s="99"/>
      <c r="K408" s="62" t="s">
        <v>185</v>
      </c>
    </row>
    <row r="409" spans="1:67" x14ac:dyDescent="0.2">
      <c r="A409" s="36" t="s">
        <v>3</v>
      </c>
      <c r="B409" s="36" t="s">
        <v>680</v>
      </c>
      <c r="C409" s="36">
        <v>3</v>
      </c>
      <c r="D409" s="36"/>
      <c r="E409" s="36" t="s">
        <v>237</v>
      </c>
      <c r="F409" s="36" t="str">
        <f>VLOOKUP($E409,Codifiche!$A$2:$D$96,3,FALSE)</f>
        <v>SAC - LOCALI TECNICI</v>
      </c>
      <c r="G409" s="36" t="str">
        <f>VLOOKUP($E409,Codifiche!$A$2:$D$96,4,FALSE)</f>
        <v>Gestore</v>
      </c>
      <c r="H409" s="36" t="s">
        <v>438</v>
      </c>
      <c r="I409" s="36" t="s">
        <v>344</v>
      </c>
      <c r="J409" s="36"/>
      <c r="K409" s="62" t="s">
        <v>185</v>
      </c>
    </row>
    <row r="410" spans="1:67" x14ac:dyDescent="0.2">
      <c r="A410" s="36" t="s">
        <v>3</v>
      </c>
      <c r="B410" s="36" t="s">
        <v>701</v>
      </c>
      <c r="C410" s="36">
        <v>1</v>
      </c>
      <c r="D410" s="36"/>
      <c r="E410" s="36" t="s">
        <v>254</v>
      </c>
      <c r="F410" s="36" t="str">
        <f>VLOOKUP($E410,Codifiche!$A$2:$D$96,3,FALSE)</f>
        <v>CREDITO SICILIANO</v>
      </c>
      <c r="G410" s="36" t="str">
        <f>VLOOKUP($E410,Codifiche!$A$2:$D$96,4,FALSE)</f>
        <v>Subconcessioni</v>
      </c>
      <c r="H410" s="36" t="s">
        <v>461</v>
      </c>
      <c r="I410" s="36" t="s">
        <v>416</v>
      </c>
      <c r="J410" s="36"/>
      <c r="K410" s="62" t="s">
        <v>185</v>
      </c>
    </row>
    <row r="411" spans="1:67" x14ac:dyDescent="0.2">
      <c r="A411" s="36" t="s">
        <v>3</v>
      </c>
      <c r="B411" s="36" t="s">
        <v>96</v>
      </c>
      <c r="C411" s="36">
        <v>48</v>
      </c>
      <c r="D411" s="36"/>
      <c r="E411" s="36" t="s">
        <v>262</v>
      </c>
      <c r="F411" s="36" t="str">
        <f>VLOOKUP($E411,Codifiche!$A$2:$D$96,3,FALSE)</f>
        <v>LE ANTICHE DELIZIE</v>
      </c>
      <c r="G411" s="36" t="str">
        <f>VLOOKUP($E411,Codifiche!$A$2:$D$96,4,FALSE)</f>
        <v>Subconcessioni</v>
      </c>
      <c r="H411" s="36" t="s">
        <v>461</v>
      </c>
      <c r="I411" s="36" t="s">
        <v>356</v>
      </c>
      <c r="J411" s="36"/>
      <c r="K411" s="62" t="s">
        <v>163</v>
      </c>
    </row>
    <row r="412" spans="1:67" x14ac:dyDescent="0.2">
      <c r="A412" s="36" t="s">
        <v>3</v>
      </c>
      <c r="B412" s="36" t="s">
        <v>614</v>
      </c>
      <c r="C412" s="37">
        <v>56</v>
      </c>
      <c r="D412" s="37"/>
      <c r="E412" s="36" t="s">
        <v>262</v>
      </c>
      <c r="F412" s="36" t="str">
        <f>VLOOKUP($E412,Codifiche!$A$2:$D$96,3,FALSE)</f>
        <v>LE ANTICHE DELIZIE</v>
      </c>
      <c r="G412" s="36" t="str">
        <f>VLOOKUP($E412,Codifiche!$A$2:$D$96,4,FALSE)</f>
        <v>Subconcessioni</v>
      </c>
      <c r="H412" s="38" t="s">
        <v>461</v>
      </c>
      <c r="I412" s="38" t="s">
        <v>356</v>
      </c>
      <c r="J412" s="36"/>
      <c r="K412" s="62" t="s">
        <v>154</v>
      </c>
    </row>
    <row r="413" spans="1:67" s="67" customFormat="1" x14ac:dyDescent="0.2">
      <c r="A413" s="36" t="s">
        <v>3</v>
      </c>
      <c r="B413" s="36" t="s">
        <v>702</v>
      </c>
      <c r="C413" s="37">
        <v>2</v>
      </c>
      <c r="D413" s="37"/>
      <c r="E413" s="36" t="s">
        <v>769</v>
      </c>
      <c r="F413" s="36" t="str">
        <f>VLOOKUP($E413,Codifiche!$A$2:$D$96,3,FALSE)</f>
        <v>MYCHEF BRICIOLE</v>
      </c>
      <c r="G413" s="36" t="str">
        <f>VLOOKUP($E413,Codifiche!$A$2:$D$96,4,FALSE)</f>
        <v>Subconcessioni</v>
      </c>
      <c r="H413" s="38" t="s">
        <v>399</v>
      </c>
      <c r="I413" s="38" t="s">
        <v>761</v>
      </c>
      <c r="J413" s="36"/>
      <c r="K413" s="62" t="s">
        <v>167</v>
      </c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</row>
    <row r="414" spans="1:67" x14ac:dyDescent="0.2">
      <c r="A414" s="36" t="s">
        <v>3</v>
      </c>
      <c r="B414" s="36" t="s">
        <v>703</v>
      </c>
      <c r="C414" s="37">
        <v>3</v>
      </c>
      <c r="D414" s="37"/>
      <c r="E414" s="36" t="s">
        <v>262</v>
      </c>
      <c r="F414" s="36" t="str">
        <f>VLOOKUP($E414,Codifiche!$A$2:$D$96,3,FALSE)</f>
        <v>LE ANTICHE DELIZIE</v>
      </c>
      <c r="G414" s="36" t="str">
        <f>VLOOKUP($E414,Codifiche!$A$2:$D$96,4,FALSE)</f>
        <v>Subconcessioni</v>
      </c>
      <c r="H414" s="38" t="s">
        <v>399</v>
      </c>
      <c r="I414" s="38" t="s">
        <v>357</v>
      </c>
      <c r="J414" s="36"/>
      <c r="K414" s="62" t="s">
        <v>154</v>
      </c>
    </row>
    <row r="415" spans="1:67" s="102" customFormat="1" x14ac:dyDescent="0.2">
      <c r="A415" s="99" t="s">
        <v>3</v>
      </c>
      <c r="B415" s="99" t="s">
        <v>704</v>
      </c>
      <c r="C415" s="100">
        <v>10</v>
      </c>
      <c r="D415" s="100"/>
      <c r="E415" s="99" t="s">
        <v>262</v>
      </c>
      <c r="F415" s="99" t="str">
        <f>VLOOKUP($E415,Codifiche!$A$2:$D$96,3,FALSE)</f>
        <v>LE ANTICHE DELIZIE</v>
      </c>
      <c r="G415" s="99" t="str">
        <f>VLOOKUP($E415,Codifiche!$A$2:$D$96,4,FALSE)</f>
        <v>Subconcessioni</v>
      </c>
      <c r="H415" s="101" t="s">
        <v>399</v>
      </c>
      <c r="I415" s="101" t="s">
        <v>399</v>
      </c>
      <c r="J415" s="99"/>
      <c r="K415" s="62" t="s">
        <v>154</v>
      </c>
    </row>
    <row r="416" spans="1:67" s="102" customFormat="1" x14ac:dyDescent="0.2">
      <c r="A416" s="99" t="s">
        <v>3</v>
      </c>
      <c r="B416" s="99" t="s">
        <v>863</v>
      </c>
      <c r="C416" s="100">
        <v>50</v>
      </c>
      <c r="D416" s="100"/>
      <c r="E416" s="99" t="s">
        <v>262</v>
      </c>
      <c r="F416" s="99" t="str">
        <f>VLOOKUP($E416,Codifiche!$A$2:$D$96,3,FALSE)</f>
        <v>LE ANTICHE DELIZIE</v>
      </c>
      <c r="G416" s="99" t="str">
        <f>VLOOKUP($E416,Codifiche!$A$2:$D$96,4,FALSE)</f>
        <v>Subconcessioni</v>
      </c>
      <c r="H416" s="101" t="s">
        <v>868</v>
      </c>
      <c r="I416" s="101" t="s">
        <v>870</v>
      </c>
      <c r="J416" s="99"/>
      <c r="K416" s="62"/>
    </row>
    <row r="417" spans="1:67" s="102" customFormat="1" x14ac:dyDescent="0.2">
      <c r="A417" s="99" t="s">
        <v>3</v>
      </c>
      <c r="B417" s="99" t="s">
        <v>867</v>
      </c>
      <c r="C417" s="100">
        <v>13</v>
      </c>
      <c r="D417" s="100"/>
      <c r="E417" s="99" t="s">
        <v>237</v>
      </c>
      <c r="F417" s="99" t="str">
        <f>VLOOKUP($E417,Codifiche!$A$2:$D$96,3,FALSE)</f>
        <v>SAC - LOCALI TECNICI</v>
      </c>
      <c r="G417" s="99" t="str">
        <f>VLOOKUP($E417,Codifiche!$A$2:$D$96,4,FALSE)</f>
        <v>Gestore</v>
      </c>
      <c r="H417" s="101" t="s">
        <v>438</v>
      </c>
      <c r="I417" s="101" t="s">
        <v>864</v>
      </c>
      <c r="J417" s="99"/>
      <c r="K417" s="62"/>
    </row>
    <row r="418" spans="1:67" x14ac:dyDescent="0.2">
      <c r="A418" s="36" t="s">
        <v>3</v>
      </c>
      <c r="B418" s="36" t="s">
        <v>98</v>
      </c>
      <c r="C418" s="37">
        <v>89</v>
      </c>
      <c r="D418" s="37"/>
      <c r="E418" s="36" t="s">
        <v>268</v>
      </c>
      <c r="F418" s="36" t="str">
        <f>VLOOKUP($E418,Codifiche!$A$2:$D$96,3,FALSE)</f>
        <v>LAGARDERE</v>
      </c>
      <c r="G418" s="36" t="str">
        <f>VLOOKUP($E418,Codifiche!$A$2:$D$96,4,FALSE)</f>
        <v>Subconcessioni</v>
      </c>
      <c r="H418" s="38" t="s">
        <v>461</v>
      </c>
      <c r="I418" s="38" t="s">
        <v>865</v>
      </c>
      <c r="J418" s="36"/>
      <c r="K418" s="62" t="s">
        <v>203</v>
      </c>
    </row>
    <row r="419" spans="1:67" x14ac:dyDescent="0.2">
      <c r="A419" s="36" t="s">
        <v>3</v>
      </c>
      <c r="B419" s="36" t="s">
        <v>99</v>
      </c>
      <c r="C419" s="37">
        <v>716</v>
      </c>
      <c r="D419" s="37"/>
      <c r="E419" s="36" t="s">
        <v>239</v>
      </c>
      <c r="F419" s="36" t="str">
        <f>VLOOKUP($E419,Codifiche!$A$2:$D$96,3,FALSE)</f>
        <v>SAC - SERVIZI GENERALI</v>
      </c>
      <c r="G419" s="36" t="str">
        <f>VLOOKUP($E419,Codifiche!$A$2:$D$96,4,FALSE)</f>
        <v>Gestore</v>
      </c>
      <c r="H419" s="38" t="s">
        <v>422</v>
      </c>
      <c r="I419" s="38" t="s">
        <v>418</v>
      </c>
      <c r="J419" s="36"/>
      <c r="K419" s="62" t="s">
        <v>116</v>
      </c>
    </row>
    <row r="420" spans="1:67" x14ac:dyDescent="0.2">
      <c r="A420" s="36" t="s">
        <v>3</v>
      </c>
      <c r="B420" s="36" t="s">
        <v>100</v>
      </c>
      <c r="C420" s="37">
        <v>8</v>
      </c>
      <c r="D420" s="37"/>
      <c r="E420" s="36" t="s">
        <v>237</v>
      </c>
      <c r="F420" s="36" t="str">
        <f>VLOOKUP($E420,Codifiche!$A$2:$D$96,3,FALSE)</f>
        <v>SAC - LOCALI TECNICI</v>
      </c>
      <c r="G420" s="36" t="str">
        <f>VLOOKUP($E420,Codifiche!$A$2:$D$96,4,FALSE)</f>
        <v>Gestore</v>
      </c>
      <c r="H420" s="38" t="s">
        <v>438</v>
      </c>
      <c r="I420" s="38" t="s">
        <v>344</v>
      </c>
      <c r="J420" s="36"/>
      <c r="K420" s="62" t="s">
        <v>114</v>
      </c>
    </row>
    <row r="421" spans="1:67" x14ac:dyDescent="0.2">
      <c r="A421" s="36" t="s">
        <v>3</v>
      </c>
      <c r="B421" s="36" t="s">
        <v>101</v>
      </c>
      <c r="C421" s="37">
        <v>49</v>
      </c>
      <c r="D421" s="37"/>
      <c r="E421" s="36" t="s">
        <v>238</v>
      </c>
      <c r="F421" s="36" t="str">
        <f>VLOOKUP($E421,Codifiche!$A$2:$D$96,3,FALSE)</f>
        <v>SAC - SERVIZI IGIENICI</v>
      </c>
      <c r="G421" s="36" t="str">
        <f>VLOOKUP($E421,Codifiche!$A$2:$D$96,4,FALSE)</f>
        <v>Gestore</v>
      </c>
      <c r="H421" s="38" t="s">
        <v>283</v>
      </c>
      <c r="I421" s="38" t="s">
        <v>419</v>
      </c>
      <c r="J421" s="36"/>
      <c r="K421" s="62" t="s">
        <v>115</v>
      </c>
    </row>
    <row r="422" spans="1:67" x14ac:dyDescent="0.2">
      <c r="A422" s="36" t="s">
        <v>3</v>
      </c>
      <c r="B422" s="36" t="s">
        <v>102</v>
      </c>
      <c r="C422" s="37">
        <v>4</v>
      </c>
      <c r="D422" s="37"/>
      <c r="E422" s="36" t="s">
        <v>239</v>
      </c>
      <c r="F422" s="36" t="str">
        <f>VLOOKUP($E422,Codifiche!$A$2:$D$96,3,FALSE)</f>
        <v>SAC - SERVIZI GENERALI</v>
      </c>
      <c r="G422" s="36" t="str">
        <f>VLOOKUP($E422,Codifiche!$A$2:$D$96,4,FALSE)</f>
        <v>Gestore</v>
      </c>
      <c r="H422" s="38" t="s">
        <v>476</v>
      </c>
      <c r="I422" s="38" t="s">
        <v>385</v>
      </c>
      <c r="J422" s="36"/>
      <c r="K422" s="62" t="s">
        <v>116</v>
      </c>
    </row>
    <row r="423" spans="1:67" x14ac:dyDescent="0.2">
      <c r="A423" s="36" t="s">
        <v>3</v>
      </c>
      <c r="B423" s="36" t="s">
        <v>705</v>
      </c>
      <c r="C423" s="37">
        <v>8</v>
      </c>
      <c r="D423" s="37"/>
      <c r="E423" s="36" t="s">
        <v>246</v>
      </c>
      <c r="F423" s="36" t="str">
        <f>VLOOKUP($E423,Codifiche!$A$2:$D$96,3,FALSE)</f>
        <v>GUARDIA DI FINANZA</v>
      </c>
      <c r="G423" s="36" t="str">
        <f>VLOOKUP($E423,Codifiche!$A$2:$D$96,4,FALSE)</f>
        <v>Enti di Stato</v>
      </c>
      <c r="H423" s="38" t="s">
        <v>276</v>
      </c>
      <c r="I423" s="38" t="s">
        <v>312</v>
      </c>
      <c r="J423" s="36"/>
      <c r="K423" s="62" t="s">
        <v>117</v>
      </c>
    </row>
    <row r="424" spans="1:67" x14ac:dyDescent="0.2">
      <c r="A424" s="36" t="s">
        <v>3</v>
      </c>
      <c r="B424" s="36" t="s">
        <v>706</v>
      </c>
      <c r="C424" s="37">
        <v>17</v>
      </c>
      <c r="D424" s="37"/>
      <c r="E424" s="36" t="s">
        <v>247</v>
      </c>
      <c r="F424" s="36" t="str">
        <f>VLOOKUP($E424,Codifiche!$A$2:$D$96,3,FALSE)</f>
        <v>DOGANA</v>
      </c>
      <c r="G424" s="36" t="str">
        <f>VLOOKUP($E424,Codifiche!$A$2:$D$96,4,FALSE)</f>
        <v>Enti di Stato</v>
      </c>
      <c r="H424" s="38" t="s">
        <v>276</v>
      </c>
      <c r="I424" s="38" t="s">
        <v>276</v>
      </c>
      <c r="J424" s="36"/>
      <c r="K424" s="62" t="s">
        <v>125</v>
      </c>
    </row>
    <row r="425" spans="1:67" x14ac:dyDescent="0.2">
      <c r="A425" s="36" t="s">
        <v>3</v>
      </c>
      <c r="B425" s="36" t="s">
        <v>103</v>
      </c>
      <c r="C425" s="37">
        <v>25</v>
      </c>
      <c r="D425" s="37"/>
      <c r="E425" s="36" t="s">
        <v>239</v>
      </c>
      <c r="F425" s="36" t="str">
        <f>VLOOKUP($E425,Codifiche!$A$2:$D$96,3,FALSE)</f>
        <v>SAC - SERVIZI GENERALI</v>
      </c>
      <c r="G425" s="36" t="str">
        <f>VLOOKUP($E425,Codifiche!$A$2:$D$96,4,FALSE)</f>
        <v>Gestore</v>
      </c>
      <c r="H425" s="38" t="s">
        <v>504</v>
      </c>
      <c r="I425" s="38" t="s">
        <v>384</v>
      </c>
      <c r="J425" s="36"/>
      <c r="K425" s="62" t="s">
        <v>116</v>
      </c>
    </row>
    <row r="426" spans="1:67" x14ac:dyDescent="0.2">
      <c r="A426" s="36" t="s">
        <v>3</v>
      </c>
      <c r="B426" s="36" t="s">
        <v>150</v>
      </c>
      <c r="C426" s="37">
        <v>35</v>
      </c>
      <c r="D426" s="37"/>
      <c r="E426" s="36" t="s">
        <v>769</v>
      </c>
      <c r="F426" s="36" t="str">
        <f>VLOOKUP($E426,Codifiche!$A$2:$D$96,3,FALSE)</f>
        <v>MYCHEF BRICIOLE</v>
      </c>
      <c r="G426" s="36" t="str">
        <f>VLOOKUP($E426,Codifiche!$A$2:$D$96,4,FALSE)</f>
        <v>Subconcessioni</v>
      </c>
      <c r="H426" s="38" t="s">
        <v>399</v>
      </c>
      <c r="I426" s="38" t="s">
        <v>460</v>
      </c>
      <c r="J426" s="36"/>
      <c r="K426" s="62" t="s">
        <v>165</v>
      </c>
    </row>
    <row r="427" spans="1:67" s="67" customFormat="1" x14ac:dyDescent="0.2">
      <c r="A427" s="36" t="s">
        <v>3</v>
      </c>
      <c r="B427" s="36" t="s">
        <v>615</v>
      </c>
      <c r="C427" s="37">
        <v>35</v>
      </c>
      <c r="D427" s="37"/>
      <c r="E427" s="36" t="s">
        <v>261</v>
      </c>
      <c r="F427" s="36" t="str">
        <f>VLOOKUP($E427,Codifiche!$A$2:$D$96,3,FALSE)</f>
        <v>PROMOZIONE E SVILUPPO SICILIA</v>
      </c>
      <c r="G427" s="36" t="str">
        <f>VLOOKUP($E427,Codifiche!$A$2:$D$96,4,FALSE)</f>
        <v>Subconcessioni</v>
      </c>
      <c r="H427" s="38" t="s">
        <v>399</v>
      </c>
      <c r="I427" s="38" t="s">
        <v>460</v>
      </c>
      <c r="J427" s="36"/>
      <c r="K427" s="62" t="s">
        <v>181</v>
      </c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</row>
    <row r="428" spans="1:67" x14ac:dyDescent="0.2">
      <c r="A428" s="36" t="s">
        <v>3</v>
      </c>
      <c r="B428" s="36" t="s">
        <v>616</v>
      </c>
      <c r="C428" s="37">
        <v>4062</v>
      </c>
      <c r="D428" s="37"/>
      <c r="E428" s="36" t="s">
        <v>239</v>
      </c>
      <c r="F428" s="36" t="str">
        <f>VLOOKUP($E428,Codifiche!$A$2:$D$96,3,FALSE)</f>
        <v>SAC - SERVIZI GENERALI</v>
      </c>
      <c r="G428" s="36" t="str">
        <f>VLOOKUP($E428,Codifiche!$A$2:$D$96,4,FALSE)</f>
        <v>Gestore</v>
      </c>
      <c r="H428" s="38" t="s">
        <v>422</v>
      </c>
      <c r="I428" s="38" t="s">
        <v>420</v>
      </c>
      <c r="J428" s="36"/>
      <c r="K428" s="62" t="s">
        <v>116</v>
      </c>
    </row>
    <row r="429" spans="1:67" x14ac:dyDescent="0.2">
      <c r="A429" s="36" t="s">
        <v>3</v>
      </c>
      <c r="B429" s="36" t="s">
        <v>619</v>
      </c>
      <c r="C429" s="37">
        <v>243</v>
      </c>
      <c r="D429" s="37"/>
      <c r="E429" s="36" t="s">
        <v>239</v>
      </c>
      <c r="F429" s="36" t="str">
        <f>VLOOKUP($E429,Codifiche!$A$2:$D$96,3,FALSE)</f>
        <v>SAC - SERVIZI GENERALI</v>
      </c>
      <c r="G429" s="36" t="str">
        <f>VLOOKUP($E429,Codifiche!$A$2:$D$96,4,FALSE)</f>
        <v>Gestore</v>
      </c>
      <c r="H429" s="38" t="s">
        <v>88</v>
      </c>
      <c r="I429" s="38" t="s">
        <v>518</v>
      </c>
      <c r="J429" s="36"/>
      <c r="K429" s="62" t="s">
        <v>116</v>
      </c>
    </row>
    <row r="430" spans="1:67" x14ac:dyDescent="0.2">
      <c r="A430" s="36" t="s">
        <v>3</v>
      </c>
      <c r="B430" s="36" t="s">
        <v>620</v>
      </c>
      <c r="C430" s="37">
        <v>232</v>
      </c>
      <c r="D430" s="37"/>
      <c r="E430" s="36" t="s">
        <v>239</v>
      </c>
      <c r="F430" s="36" t="str">
        <f>VLOOKUP($E430,Codifiche!$A$2:$D$96,3,FALSE)</f>
        <v>SAC - SERVIZI GENERALI</v>
      </c>
      <c r="G430" s="36" t="str">
        <f>VLOOKUP($E430,Codifiche!$A$2:$D$96,4,FALSE)</f>
        <v>Gestore</v>
      </c>
      <c r="H430" s="38" t="s">
        <v>88</v>
      </c>
      <c r="I430" s="38" t="s">
        <v>519</v>
      </c>
      <c r="J430" s="36"/>
      <c r="K430" s="62" t="s">
        <v>116</v>
      </c>
    </row>
    <row r="431" spans="1:67" x14ac:dyDescent="0.2">
      <c r="A431" s="36" t="s">
        <v>3</v>
      </c>
      <c r="B431" s="36" t="s">
        <v>621</v>
      </c>
      <c r="C431" s="37">
        <v>232</v>
      </c>
      <c r="D431" s="37"/>
      <c r="E431" s="36" t="s">
        <v>239</v>
      </c>
      <c r="F431" s="36" t="str">
        <f>VLOOKUP($E431,Codifiche!$A$2:$D$96,3,FALSE)</f>
        <v>SAC - SERVIZI GENERALI</v>
      </c>
      <c r="G431" s="36" t="str">
        <f>VLOOKUP($E431,Codifiche!$A$2:$D$96,4,FALSE)</f>
        <v>Gestore</v>
      </c>
      <c r="H431" s="38" t="s">
        <v>88</v>
      </c>
      <c r="I431" s="38" t="s">
        <v>520</v>
      </c>
      <c r="J431" s="36"/>
      <c r="K431" s="62" t="s">
        <v>116</v>
      </c>
    </row>
    <row r="432" spans="1:67" x14ac:dyDescent="0.2">
      <c r="A432" s="36" t="s">
        <v>3</v>
      </c>
      <c r="B432" s="36" t="s">
        <v>622</v>
      </c>
      <c r="C432" s="37">
        <v>232</v>
      </c>
      <c r="D432" s="37"/>
      <c r="E432" s="36" t="s">
        <v>239</v>
      </c>
      <c r="F432" s="36" t="str">
        <f>VLOOKUP($E432,Codifiche!$A$2:$D$96,3,FALSE)</f>
        <v>SAC - SERVIZI GENERALI</v>
      </c>
      <c r="G432" s="36" t="str">
        <f>VLOOKUP($E432,Codifiche!$A$2:$D$96,4,FALSE)</f>
        <v>Gestore</v>
      </c>
      <c r="H432" s="38" t="s">
        <v>88</v>
      </c>
      <c r="I432" s="38" t="s">
        <v>521</v>
      </c>
      <c r="J432" s="36"/>
      <c r="K432" s="62" t="s">
        <v>116</v>
      </c>
    </row>
    <row r="433" spans="1:11" x14ac:dyDescent="0.2">
      <c r="A433" s="36" t="s">
        <v>3</v>
      </c>
      <c r="B433" s="36" t="s">
        <v>623</v>
      </c>
      <c r="C433" s="37">
        <v>270</v>
      </c>
      <c r="D433" s="37"/>
      <c r="E433" s="36" t="s">
        <v>239</v>
      </c>
      <c r="F433" s="36" t="str">
        <f>VLOOKUP($E433,Codifiche!$A$2:$D$96,3,FALSE)</f>
        <v>SAC - SERVIZI GENERALI</v>
      </c>
      <c r="G433" s="36" t="str">
        <f>VLOOKUP($E433,Codifiche!$A$2:$D$96,4,FALSE)</f>
        <v>Gestore</v>
      </c>
      <c r="H433" s="38" t="s">
        <v>88</v>
      </c>
      <c r="I433" s="38" t="s">
        <v>522</v>
      </c>
      <c r="J433" s="36"/>
      <c r="K433" s="62" t="s">
        <v>116</v>
      </c>
    </row>
    <row r="434" spans="1:11" ht="13.2" thickBot="1" x14ac:dyDescent="0.25">
      <c r="A434" s="36" t="s">
        <v>3</v>
      </c>
      <c r="B434" s="36" t="s">
        <v>624</v>
      </c>
      <c r="C434" s="37">
        <v>652</v>
      </c>
      <c r="D434" s="37"/>
      <c r="E434" s="36" t="s">
        <v>239</v>
      </c>
      <c r="F434" s="36" t="str">
        <f>VLOOKUP($E434,Codifiche!$A$2:$D$96,3,FALSE)</f>
        <v>SAC - SERVIZI GENERALI</v>
      </c>
      <c r="G434" s="36" t="str">
        <f>VLOOKUP($E434,Codifiche!$A$2:$D$96,4,FALSE)</f>
        <v>Gestore</v>
      </c>
      <c r="H434" s="38" t="s">
        <v>88</v>
      </c>
      <c r="I434" s="38" t="s">
        <v>523</v>
      </c>
      <c r="J434" s="36"/>
      <c r="K434" s="63" t="s">
        <v>116</v>
      </c>
    </row>
    <row r="435" spans="1:11" s="102" customFormat="1" ht="13.8" thickTop="1" thickBot="1" x14ac:dyDescent="0.25">
      <c r="A435" s="99" t="s">
        <v>3</v>
      </c>
      <c r="B435" s="99" t="s">
        <v>625</v>
      </c>
      <c r="C435" s="100">
        <v>5</v>
      </c>
      <c r="D435" s="100"/>
      <c r="E435" s="99" t="s">
        <v>866</v>
      </c>
      <c r="F435" s="99" t="str">
        <f>VLOOKUP($E435,Codifiche!$A$2:$D$96,3,FALSE)</f>
        <v>PLASTIFICAZIONE BAGAGLI</v>
      </c>
      <c r="G435" s="99" t="s">
        <v>218</v>
      </c>
      <c r="H435" s="101" t="s">
        <v>461</v>
      </c>
      <c r="I435" s="101" t="s">
        <v>408</v>
      </c>
      <c r="J435" s="99"/>
      <c r="K435" s="63" t="s">
        <v>116</v>
      </c>
    </row>
    <row r="436" spans="1:11" ht="13.2" thickTop="1" x14ac:dyDescent="0.2">
      <c r="A436" s="92" t="s">
        <v>3</v>
      </c>
      <c r="B436" s="92" t="s">
        <v>626</v>
      </c>
      <c r="C436" s="93">
        <v>100</v>
      </c>
      <c r="D436" s="93"/>
      <c r="E436" s="92" t="s">
        <v>238</v>
      </c>
      <c r="F436" s="92" t="str">
        <f>VLOOKUP($E436,Codifiche!$A$2:$D$96,3,FALSE)</f>
        <v>SAC - SERVIZI IGIENICI</v>
      </c>
      <c r="G436" s="92" t="str">
        <f>VLOOKUP($E436,Codifiche!$A$2:$D$96,4,FALSE)</f>
        <v>Gestore</v>
      </c>
      <c r="H436" s="38" t="s">
        <v>283</v>
      </c>
      <c r="I436" s="94" t="s">
        <v>764</v>
      </c>
      <c r="J436" s="92"/>
      <c r="K436" s="66"/>
    </row>
    <row r="437" spans="1:11" x14ac:dyDescent="0.2">
      <c r="A437" s="36" t="s">
        <v>3</v>
      </c>
      <c r="B437" s="36" t="s">
        <v>683</v>
      </c>
      <c r="C437" s="37">
        <v>2</v>
      </c>
      <c r="D437" s="37"/>
      <c r="E437" s="36" t="s">
        <v>237</v>
      </c>
      <c r="F437" s="36" t="str">
        <f>VLOOKUP($E437,Codifiche!$A$2:$D$96,3,FALSE)</f>
        <v>SAC - LOCALI TECNICI</v>
      </c>
      <c r="G437" s="36" t="str">
        <f>VLOOKUP($E437,Codifiche!$A$2:$D$96,4,FALSE)</f>
        <v>Gestore</v>
      </c>
      <c r="H437" s="38" t="s">
        <v>438</v>
      </c>
      <c r="I437" s="38" t="s">
        <v>473</v>
      </c>
      <c r="J437" s="36"/>
      <c r="K437" s="66"/>
    </row>
    <row r="438" spans="1:11" x14ac:dyDescent="0.2">
      <c r="A438" s="36" t="s">
        <v>3</v>
      </c>
      <c r="B438" s="36" t="s">
        <v>684</v>
      </c>
      <c r="C438" s="37">
        <v>2</v>
      </c>
      <c r="D438" s="37"/>
      <c r="E438" s="36" t="s">
        <v>237</v>
      </c>
      <c r="F438" s="36" t="str">
        <f>VLOOKUP($E438,Codifiche!$A$2:$D$96,3,FALSE)</f>
        <v>SAC - LOCALI TECNICI</v>
      </c>
      <c r="G438" s="36" t="str">
        <f>VLOOKUP($E438,Codifiche!$A$2:$D$96,4,FALSE)</f>
        <v>Gestore</v>
      </c>
      <c r="H438" s="38" t="s">
        <v>438</v>
      </c>
      <c r="I438" s="38" t="s">
        <v>473</v>
      </c>
      <c r="J438" s="36"/>
      <c r="K438" s="66"/>
    </row>
    <row r="439" spans="1:11" x14ac:dyDescent="0.2">
      <c r="A439" s="36" t="s">
        <v>3</v>
      </c>
      <c r="B439" s="36" t="s">
        <v>627</v>
      </c>
      <c r="C439" s="37">
        <v>82</v>
      </c>
      <c r="D439" s="37"/>
      <c r="E439" s="36" t="s">
        <v>238</v>
      </c>
      <c r="F439" s="36" t="str">
        <f>VLOOKUP($E439,Codifiche!$A$2:$D$96,3,FALSE)</f>
        <v>SAC - SERVIZI IGIENICI</v>
      </c>
      <c r="G439" s="36" t="str">
        <f>VLOOKUP($E439,Codifiche!$A$2:$D$96,4,FALSE)</f>
        <v>Gestore</v>
      </c>
      <c r="H439" s="38" t="s">
        <v>283</v>
      </c>
      <c r="I439" s="94" t="s">
        <v>765</v>
      </c>
      <c r="J439" s="36"/>
      <c r="K439" s="66"/>
    </row>
    <row r="440" spans="1:11" x14ac:dyDescent="0.2">
      <c r="A440" s="36" t="s">
        <v>3</v>
      </c>
      <c r="B440" s="36" t="s">
        <v>766</v>
      </c>
      <c r="C440" s="37">
        <v>1</v>
      </c>
      <c r="D440" s="37"/>
      <c r="E440" s="36" t="s">
        <v>237</v>
      </c>
      <c r="F440" s="36" t="str">
        <f>VLOOKUP($E440,Codifiche!$A$2:$D$96,3,FALSE)</f>
        <v>SAC - LOCALI TECNICI</v>
      </c>
      <c r="G440" s="36" t="str">
        <f>VLOOKUP($E440,Codifiche!$A$2:$D$96,4,FALSE)</f>
        <v>Gestore</v>
      </c>
      <c r="H440" s="38" t="s">
        <v>438</v>
      </c>
      <c r="I440" s="38" t="s">
        <v>473</v>
      </c>
      <c r="J440" s="36"/>
      <c r="K440" s="66"/>
    </row>
    <row r="441" spans="1:11" ht="13.2" thickBot="1" x14ac:dyDescent="0.25">
      <c r="A441" s="95" t="s">
        <v>3</v>
      </c>
      <c r="B441" s="95" t="s">
        <v>767</v>
      </c>
      <c r="C441" s="96">
        <v>1</v>
      </c>
      <c r="D441" s="96"/>
      <c r="E441" s="92" t="s">
        <v>237</v>
      </c>
      <c r="F441" s="92" t="str">
        <f>VLOOKUP($E441,Codifiche!$A$2:$D$96,3,FALSE)</f>
        <v>SAC - LOCALI TECNICI</v>
      </c>
      <c r="G441" s="95" t="str">
        <f>VLOOKUP($E441,Codifiche!$A$2:$D$96,4,FALSE)</f>
        <v>Gestore</v>
      </c>
      <c r="H441" s="94" t="s">
        <v>438</v>
      </c>
      <c r="I441" s="94" t="s">
        <v>473</v>
      </c>
      <c r="J441" s="95"/>
      <c r="K441" s="66"/>
    </row>
    <row r="442" spans="1:11" ht="13.2" thickTop="1" x14ac:dyDescent="0.2">
      <c r="A442" s="42" t="s">
        <v>4</v>
      </c>
      <c r="B442" s="42" t="s">
        <v>41</v>
      </c>
      <c r="C442" s="43">
        <v>76</v>
      </c>
      <c r="D442" s="43"/>
      <c r="E442" s="42" t="s">
        <v>564</v>
      </c>
      <c r="F442" s="42" t="str">
        <f>VLOOKUP($E442,Codifiche!$A$2:$D$96,3,FALSE)</f>
        <v>SAC - SALA VIP</v>
      </c>
      <c r="G442" s="42" t="str">
        <f>VLOOKUP($E442,Codifiche!$A$2:$D$96,4,FALSE)</f>
        <v>Gestore</v>
      </c>
      <c r="H442" s="44" t="s">
        <v>422</v>
      </c>
      <c r="I442" s="44" t="s">
        <v>524</v>
      </c>
      <c r="J442" s="42"/>
      <c r="K442" s="64" t="s">
        <v>106</v>
      </c>
    </row>
    <row r="443" spans="1:11" x14ac:dyDescent="0.2">
      <c r="A443" s="36" t="s">
        <v>4</v>
      </c>
      <c r="B443" s="36" t="s">
        <v>593</v>
      </c>
      <c r="C443" s="37">
        <v>9</v>
      </c>
      <c r="D443" s="37"/>
      <c r="E443" s="36" t="s">
        <v>564</v>
      </c>
      <c r="F443" s="36" t="str">
        <f>VLOOKUP($E443,Codifiche!$A$2:$D$96,3,FALSE)</f>
        <v>SAC - SALA VIP</v>
      </c>
      <c r="G443" s="36" t="str">
        <f>VLOOKUP($E443,Codifiche!$A$2:$D$96,4,FALSE)</f>
        <v>Gestore</v>
      </c>
      <c r="H443" s="38" t="s">
        <v>276</v>
      </c>
      <c r="I443" s="38" t="s">
        <v>525</v>
      </c>
      <c r="J443" s="36"/>
      <c r="K443" s="62" t="s">
        <v>111</v>
      </c>
    </row>
    <row r="444" spans="1:11" x14ac:dyDescent="0.2">
      <c r="A444" s="36" t="s">
        <v>4</v>
      </c>
      <c r="B444" s="36" t="s">
        <v>42</v>
      </c>
      <c r="C444" s="37">
        <v>16</v>
      </c>
      <c r="D444" s="37"/>
      <c r="E444" s="36" t="s">
        <v>243</v>
      </c>
      <c r="F444" s="36" t="str">
        <f>VLOOKUP($E444,Codifiche!$A$2:$D$96,3,FALSE)</f>
        <v>POLIZIA</v>
      </c>
      <c r="G444" s="36" t="str">
        <f>VLOOKUP($E444,Codifiche!$A$2:$D$96,4,FALSE)</f>
        <v>Enti di Stato</v>
      </c>
      <c r="H444" s="38" t="s">
        <v>276</v>
      </c>
      <c r="I444" s="38" t="s">
        <v>276</v>
      </c>
      <c r="J444" s="36"/>
      <c r="K444" s="62" t="s">
        <v>111</v>
      </c>
    </row>
    <row r="445" spans="1:11" x14ac:dyDescent="0.2">
      <c r="A445" s="36" t="s">
        <v>4</v>
      </c>
      <c r="B445" s="36" t="s">
        <v>43</v>
      </c>
      <c r="C445" s="37">
        <v>16</v>
      </c>
      <c r="D445" s="37"/>
      <c r="E445" s="36" t="s">
        <v>235</v>
      </c>
      <c r="F445" s="36" t="str">
        <f>VLOOKUP($E445,Codifiche!$A$2:$D$96,3,FALSE)</f>
        <v>SAC S.p.A.</v>
      </c>
      <c r="G445" s="36" t="str">
        <f>VLOOKUP($E445,Codifiche!$A$2:$D$96,4,FALSE)</f>
        <v>Gestore</v>
      </c>
      <c r="H445" s="38" t="s">
        <v>276</v>
      </c>
      <c r="I445" s="38" t="s">
        <v>736</v>
      </c>
      <c r="J445" s="36"/>
      <c r="K445" s="62" t="s">
        <v>106</v>
      </c>
    </row>
    <row r="446" spans="1:11" x14ac:dyDescent="0.2">
      <c r="A446" s="36" t="s">
        <v>4</v>
      </c>
      <c r="B446" s="36" t="s">
        <v>45</v>
      </c>
      <c r="C446" s="37">
        <v>17</v>
      </c>
      <c r="D446" s="37"/>
      <c r="E446" s="36" t="s">
        <v>243</v>
      </c>
      <c r="F446" s="36" t="str">
        <f>VLOOKUP($E446,Codifiche!$A$2:$D$96,3,FALSE)</f>
        <v>POLIZIA</v>
      </c>
      <c r="G446" s="36" t="str">
        <f>VLOOKUP($E446,Codifiche!$A$2:$D$96,4,FALSE)</f>
        <v>Enti di Stato</v>
      </c>
      <c r="H446" s="38" t="s">
        <v>276</v>
      </c>
      <c r="I446" s="38" t="s">
        <v>276</v>
      </c>
      <c r="J446" s="36"/>
      <c r="K446" s="62" t="s">
        <v>111</v>
      </c>
    </row>
    <row r="447" spans="1:11" x14ac:dyDescent="0.2">
      <c r="A447" s="36" t="s">
        <v>4</v>
      </c>
      <c r="B447" s="36" t="s">
        <v>46</v>
      </c>
      <c r="C447" s="37">
        <v>12</v>
      </c>
      <c r="D447" s="37"/>
      <c r="E447" s="36" t="s">
        <v>243</v>
      </c>
      <c r="F447" s="36" t="str">
        <f>VLOOKUP($E447,Codifiche!$A$2:$D$96,3,FALSE)</f>
        <v>POLIZIA</v>
      </c>
      <c r="G447" s="36" t="str">
        <f>VLOOKUP($E447,Codifiche!$A$2:$D$96,4,FALSE)</f>
        <v>Enti di Stato</v>
      </c>
      <c r="H447" s="38" t="s">
        <v>276</v>
      </c>
      <c r="I447" s="38" t="s">
        <v>276</v>
      </c>
      <c r="J447" s="36"/>
      <c r="K447" s="62" t="s">
        <v>111</v>
      </c>
    </row>
    <row r="448" spans="1:11" x14ac:dyDescent="0.2">
      <c r="A448" s="36" t="s">
        <v>4</v>
      </c>
      <c r="B448" s="36" t="s">
        <v>48</v>
      </c>
      <c r="C448" s="37">
        <v>16</v>
      </c>
      <c r="D448" s="37"/>
      <c r="E448" s="36" t="s">
        <v>243</v>
      </c>
      <c r="F448" s="36" t="str">
        <f>VLOOKUP($E448,Codifiche!$A$2:$D$96,3,FALSE)</f>
        <v>POLIZIA</v>
      </c>
      <c r="G448" s="36" t="str">
        <f>VLOOKUP($E448,Codifiche!$A$2:$D$96,4,FALSE)</f>
        <v>Enti di Stato</v>
      </c>
      <c r="H448" s="38" t="s">
        <v>276</v>
      </c>
      <c r="I448" s="38" t="s">
        <v>276</v>
      </c>
      <c r="J448" s="36"/>
      <c r="K448" s="62" t="s">
        <v>111</v>
      </c>
    </row>
    <row r="449" spans="1:11" x14ac:dyDescent="0.2">
      <c r="A449" s="36" t="s">
        <v>4</v>
      </c>
      <c r="B449" s="36" t="s">
        <v>49</v>
      </c>
      <c r="C449" s="37">
        <v>16</v>
      </c>
      <c r="D449" s="37"/>
      <c r="E449" s="36" t="s">
        <v>243</v>
      </c>
      <c r="F449" s="36" t="str">
        <f>VLOOKUP($E449,Codifiche!$A$2:$D$96,3,FALSE)</f>
        <v>POLIZIA</v>
      </c>
      <c r="G449" s="36" t="str">
        <f>VLOOKUP($E449,Codifiche!$A$2:$D$96,4,FALSE)</f>
        <v>Enti di Stato</v>
      </c>
      <c r="H449" s="38" t="s">
        <v>276</v>
      </c>
      <c r="I449" s="38" t="s">
        <v>276</v>
      </c>
      <c r="J449" s="36"/>
      <c r="K449" s="62" t="s">
        <v>111</v>
      </c>
    </row>
    <row r="450" spans="1:11" x14ac:dyDescent="0.2">
      <c r="A450" s="36" t="s">
        <v>4</v>
      </c>
      <c r="B450" s="36" t="s">
        <v>50</v>
      </c>
      <c r="C450" s="37">
        <v>22</v>
      </c>
      <c r="D450" s="37"/>
      <c r="E450" s="36" t="s">
        <v>235</v>
      </c>
      <c r="F450" s="36" t="str">
        <f>VLOOKUP($E450,Codifiche!$A$2:$D$96,3,FALSE)</f>
        <v>SAC S.p.A.</v>
      </c>
      <c r="G450" s="36" t="str">
        <f>VLOOKUP($E450,Codifiche!$A$2:$D$96,4,FALSE)</f>
        <v>Gestore</v>
      </c>
      <c r="H450" s="38" t="s">
        <v>276</v>
      </c>
      <c r="I450" s="38" t="s">
        <v>527</v>
      </c>
      <c r="J450" s="36"/>
      <c r="K450" s="62" t="s">
        <v>106</v>
      </c>
    </row>
    <row r="451" spans="1:11" x14ac:dyDescent="0.2">
      <c r="A451" s="36" t="s">
        <v>4</v>
      </c>
      <c r="B451" s="36" t="s">
        <v>51</v>
      </c>
      <c r="C451" s="37">
        <v>20</v>
      </c>
      <c r="D451" s="37"/>
      <c r="E451" s="36" t="s">
        <v>235</v>
      </c>
      <c r="F451" s="36" t="str">
        <f>VLOOKUP($E451,Codifiche!$A$2:$D$96,3,FALSE)</f>
        <v>SAC S.p.A.</v>
      </c>
      <c r="G451" s="36" t="str">
        <f>VLOOKUP($E451,Codifiche!$A$2:$D$96,4,FALSE)</f>
        <v>Gestore</v>
      </c>
      <c r="H451" s="38" t="s">
        <v>276</v>
      </c>
      <c r="I451" s="38" t="s">
        <v>739</v>
      </c>
      <c r="J451" s="36"/>
      <c r="K451" s="62" t="s">
        <v>106</v>
      </c>
    </row>
    <row r="452" spans="1:11" x14ac:dyDescent="0.2">
      <c r="A452" s="36" t="s">
        <v>4</v>
      </c>
      <c r="B452" s="36" t="s">
        <v>52</v>
      </c>
      <c r="C452" s="37">
        <v>20</v>
      </c>
      <c r="D452" s="37"/>
      <c r="E452" s="36" t="s">
        <v>235</v>
      </c>
      <c r="F452" s="36" t="str">
        <f>VLOOKUP($E452,Codifiche!$A$2:$D$96,3,FALSE)</f>
        <v>SAC S.p.A.</v>
      </c>
      <c r="G452" s="36" t="str">
        <f>VLOOKUP($E452,Codifiche!$A$2:$D$96,4,FALSE)</f>
        <v>Gestore</v>
      </c>
      <c r="H452" s="38" t="s">
        <v>276</v>
      </c>
      <c r="I452" s="38" t="s">
        <v>737</v>
      </c>
      <c r="J452" s="36"/>
      <c r="K452" s="62" t="s">
        <v>106</v>
      </c>
    </row>
    <row r="453" spans="1:11" x14ac:dyDescent="0.2">
      <c r="A453" s="36" t="s">
        <v>4</v>
      </c>
      <c r="B453" s="36" t="s">
        <v>604</v>
      </c>
      <c r="C453" s="37">
        <v>22</v>
      </c>
      <c r="D453" s="37"/>
      <c r="E453" s="36" t="s">
        <v>235</v>
      </c>
      <c r="F453" s="36" t="str">
        <f>VLOOKUP($E453,Codifiche!$A$2:$D$96,3,FALSE)</f>
        <v>SAC S.p.A.</v>
      </c>
      <c r="G453" s="36" t="str">
        <f>VLOOKUP($E453,Codifiche!$A$2:$D$96,4,FALSE)</f>
        <v>Gestore</v>
      </c>
      <c r="H453" s="38" t="s">
        <v>276</v>
      </c>
      <c r="I453" s="38" t="s">
        <v>738</v>
      </c>
      <c r="J453" s="36"/>
      <c r="K453" s="62" t="s">
        <v>106</v>
      </c>
    </row>
    <row r="454" spans="1:11" x14ac:dyDescent="0.2">
      <c r="A454" s="36" t="s">
        <v>4</v>
      </c>
      <c r="B454" s="36" t="s">
        <v>605</v>
      </c>
      <c r="C454" s="37">
        <v>12</v>
      </c>
      <c r="D454" s="37"/>
      <c r="E454" s="36" t="s">
        <v>235</v>
      </c>
      <c r="F454" s="36" t="str">
        <f>VLOOKUP($E454,Codifiche!$A$2:$D$96,3,FALSE)</f>
        <v>SAC S.p.A.</v>
      </c>
      <c r="G454" s="36" t="str">
        <f>VLOOKUP($E454,Codifiche!$A$2:$D$96,4,FALSE)</f>
        <v>Gestore</v>
      </c>
      <c r="H454" s="38" t="s">
        <v>276</v>
      </c>
      <c r="I454" s="38" t="s">
        <v>528</v>
      </c>
      <c r="J454" s="36"/>
      <c r="K454" s="62" t="s">
        <v>106</v>
      </c>
    </row>
    <row r="455" spans="1:11" x14ac:dyDescent="0.2">
      <c r="A455" s="36" t="s">
        <v>4</v>
      </c>
      <c r="B455" s="36" t="s">
        <v>53</v>
      </c>
      <c r="C455" s="37">
        <v>17</v>
      </c>
      <c r="D455" s="37"/>
      <c r="E455" s="36" t="s">
        <v>235</v>
      </c>
      <c r="F455" s="36" t="str">
        <f>VLOOKUP($E455,Codifiche!$A$2:$D$96,3,FALSE)</f>
        <v>SAC S.p.A.</v>
      </c>
      <c r="G455" s="36" t="str">
        <f>VLOOKUP($E455,Codifiche!$A$2:$D$96,4,FALSE)</f>
        <v>Gestore</v>
      </c>
      <c r="H455" s="38" t="s">
        <v>276</v>
      </c>
      <c r="I455" s="38" t="s">
        <v>529</v>
      </c>
      <c r="J455" s="36"/>
      <c r="K455" s="62" t="s">
        <v>106</v>
      </c>
    </row>
    <row r="456" spans="1:11" x14ac:dyDescent="0.2">
      <c r="A456" s="36" t="s">
        <v>4</v>
      </c>
      <c r="B456" s="36" t="s">
        <v>707</v>
      </c>
      <c r="C456" s="37">
        <v>10</v>
      </c>
      <c r="D456" s="37"/>
      <c r="E456" s="36" t="s">
        <v>235</v>
      </c>
      <c r="F456" s="36" t="str">
        <f>VLOOKUP($E456,Codifiche!$A$2:$D$96,3,FALSE)</f>
        <v>SAC S.p.A.</v>
      </c>
      <c r="G456" s="36" t="str">
        <f>VLOOKUP($E456,Codifiche!$A$2:$D$96,4,FALSE)</f>
        <v>Gestore</v>
      </c>
      <c r="H456" s="38" t="s">
        <v>88</v>
      </c>
      <c r="I456" s="38" t="s">
        <v>530</v>
      </c>
      <c r="J456" s="36"/>
      <c r="K456" s="62" t="s">
        <v>106</v>
      </c>
    </row>
    <row r="457" spans="1:11" x14ac:dyDescent="0.2">
      <c r="A457" s="36" t="s">
        <v>4</v>
      </c>
      <c r="B457" s="36" t="s">
        <v>708</v>
      </c>
      <c r="C457" s="37">
        <v>6</v>
      </c>
      <c r="D457" s="37"/>
      <c r="E457" s="36" t="s">
        <v>235</v>
      </c>
      <c r="F457" s="36" t="str">
        <f>VLOOKUP($E457,Codifiche!$A$2:$D$96,3,FALSE)</f>
        <v>SAC S.p.A.</v>
      </c>
      <c r="G457" s="36" t="str">
        <f>VLOOKUP($E457,Codifiche!$A$2:$D$96,4,FALSE)</f>
        <v>Gestore</v>
      </c>
      <c r="H457" s="38" t="s">
        <v>282</v>
      </c>
      <c r="I457" s="38" t="s">
        <v>282</v>
      </c>
      <c r="J457" s="36"/>
      <c r="K457" s="62" t="s">
        <v>106</v>
      </c>
    </row>
    <row r="458" spans="1:11" x14ac:dyDescent="0.2">
      <c r="A458" s="36" t="s">
        <v>4</v>
      </c>
      <c r="B458" s="36" t="s">
        <v>709</v>
      </c>
      <c r="C458" s="37">
        <v>8</v>
      </c>
      <c r="D458" s="37"/>
      <c r="E458" s="36" t="s">
        <v>235</v>
      </c>
      <c r="F458" s="36" t="str">
        <f>VLOOKUP($E458,Codifiche!$A$2:$D$96,3,FALSE)</f>
        <v>SAC S.p.A.</v>
      </c>
      <c r="G458" s="36" t="str">
        <f>VLOOKUP($E458,Codifiche!$A$2:$D$96,4,FALSE)</f>
        <v>Gestore</v>
      </c>
      <c r="H458" s="38" t="s">
        <v>399</v>
      </c>
      <c r="I458" s="38" t="s">
        <v>399</v>
      </c>
      <c r="J458" s="36"/>
      <c r="K458" s="62" t="s">
        <v>106</v>
      </c>
    </row>
    <row r="459" spans="1:11" x14ac:dyDescent="0.2">
      <c r="A459" s="36" t="s">
        <v>4</v>
      </c>
      <c r="B459" s="36" t="s">
        <v>710</v>
      </c>
      <c r="C459" s="37">
        <v>15</v>
      </c>
      <c r="D459" s="37"/>
      <c r="E459" s="36" t="s">
        <v>235</v>
      </c>
      <c r="F459" s="36" t="str">
        <f>VLOOKUP($E459,Codifiche!$A$2:$D$96,3,FALSE)</f>
        <v>SAC S.p.A.</v>
      </c>
      <c r="G459" s="36" t="str">
        <f>VLOOKUP($E459,Codifiche!$A$2:$D$96,4,FALSE)</f>
        <v>Gestore</v>
      </c>
      <c r="H459" s="38" t="s">
        <v>421</v>
      </c>
      <c r="I459" s="38" t="s">
        <v>421</v>
      </c>
      <c r="J459" s="36"/>
      <c r="K459" s="62" t="s">
        <v>106</v>
      </c>
    </row>
    <row r="460" spans="1:11" x14ac:dyDescent="0.2">
      <c r="A460" s="36" t="s">
        <v>4</v>
      </c>
      <c r="B460" s="36" t="s">
        <v>711</v>
      </c>
      <c r="C460" s="37">
        <v>28</v>
      </c>
      <c r="D460" s="37"/>
      <c r="E460" s="36" t="s">
        <v>235</v>
      </c>
      <c r="F460" s="36" t="str">
        <f>VLOOKUP($E460,Codifiche!$A$2:$D$96,3,FALSE)</f>
        <v>SAC S.p.A.</v>
      </c>
      <c r="G460" s="36" t="str">
        <f>VLOOKUP($E460,Codifiche!$A$2:$D$96,4,FALSE)</f>
        <v>Gestore</v>
      </c>
      <c r="H460" s="38" t="s">
        <v>88</v>
      </c>
      <c r="I460" s="38" t="s">
        <v>531</v>
      </c>
      <c r="J460" s="36"/>
      <c r="K460" s="62" t="s">
        <v>106</v>
      </c>
    </row>
    <row r="461" spans="1:11" x14ac:dyDescent="0.2">
      <c r="A461" s="36" t="s">
        <v>4</v>
      </c>
      <c r="B461" s="36" t="s">
        <v>712</v>
      </c>
      <c r="C461" s="37">
        <v>16</v>
      </c>
      <c r="D461" s="37"/>
      <c r="E461" s="36" t="s">
        <v>235</v>
      </c>
      <c r="F461" s="36" t="str">
        <f>VLOOKUP($E461,Codifiche!$A$2:$D$96,3,FALSE)</f>
        <v>SAC S.p.A.</v>
      </c>
      <c r="G461" s="36" t="str">
        <f>VLOOKUP($E461,Codifiche!$A$2:$D$96,4,FALSE)</f>
        <v>Gestore</v>
      </c>
      <c r="H461" s="38" t="s">
        <v>276</v>
      </c>
      <c r="I461" s="38" t="s">
        <v>532</v>
      </c>
      <c r="J461" s="36"/>
      <c r="K461" s="62" t="s">
        <v>106</v>
      </c>
    </row>
    <row r="462" spans="1:11" x14ac:dyDescent="0.2">
      <c r="A462" s="36" t="s">
        <v>4</v>
      </c>
      <c r="B462" s="36" t="s">
        <v>54</v>
      </c>
      <c r="C462" s="37">
        <v>18</v>
      </c>
      <c r="D462" s="37"/>
      <c r="E462" s="36" t="s">
        <v>235</v>
      </c>
      <c r="F462" s="36" t="str">
        <f>VLOOKUP($E462,Codifiche!$A$2:$D$96,3,FALSE)</f>
        <v>SAC S.p.A.</v>
      </c>
      <c r="G462" s="36" t="str">
        <f>VLOOKUP($E462,Codifiche!$A$2:$D$96,4,FALSE)</f>
        <v>Gestore</v>
      </c>
      <c r="H462" s="38" t="s">
        <v>276</v>
      </c>
      <c r="I462" s="38" t="s">
        <v>533</v>
      </c>
      <c r="J462" s="36"/>
      <c r="K462" s="62" t="s">
        <v>123</v>
      </c>
    </row>
    <row r="463" spans="1:11" x14ac:dyDescent="0.2">
      <c r="A463" s="36" t="s">
        <v>4</v>
      </c>
      <c r="B463" s="36" t="s">
        <v>56</v>
      </c>
      <c r="C463" s="37">
        <v>18</v>
      </c>
      <c r="D463" s="37"/>
      <c r="E463" s="36" t="s">
        <v>235</v>
      </c>
      <c r="F463" s="36" t="str">
        <f>VLOOKUP($E463,Codifiche!$A$2:$D$96,3,FALSE)</f>
        <v>SAC S.p.A.</v>
      </c>
      <c r="G463" s="36" t="str">
        <f>VLOOKUP($E463,Codifiche!$A$2:$D$96,4,FALSE)</f>
        <v>Gestore</v>
      </c>
      <c r="H463" s="38" t="s">
        <v>276</v>
      </c>
      <c r="I463" s="38" t="s">
        <v>735</v>
      </c>
      <c r="J463" s="36"/>
      <c r="K463" s="62" t="s">
        <v>108</v>
      </c>
    </row>
    <row r="464" spans="1:11" x14ac:dyDescent="0.2">
      <c r="A464" s="36" t="s">
        <v>4</v>
      </c>
      <c r="B464" s="36" t="s">
        <v>58</v>
      </c>
      <c r="C464" s="37">
        <v>18</v>
      </c>
      <c r="D464" s="37"/>
      <c r="E464" s="36" t="s">
        <v>225</v>
      </c>
      <c r="F464" s="36" t="str">
        <f>VLOOKUP($E464,Codifiche!$A$2:$D$96,3,FALSE)</f>
        <v>ITA</v>
      </c>
      <c r="G464" s="36" t="str">
        <f>VLOOKUP($E464,Codifiche!$A$2:$D$96,4,FALSE)</f>
        <v>Operatori Aeroportuali</v>
      </c>
      <c r="H464" s="38" t="s">
        <v>276</v>
      </c>
      <c r="I464" s="38" t="s">
        <v>557</v>
      </c>
      <c r="J464" s="36"/>
      <c r="K464" s="62" t="s">
        <v>108</v>
      </c>
    </row>
    <row r="465" spans="1:11" x14ac:dyDescent="0.2">
      <c r="A465" s="36" t="s">
        <v>4</v>
      </c>
      <c r="B465" s="36" t="s">
        <v>60</v>
      </c>
      <c r="C465" s="37">
        <v>22</v>
      </c>
      <c r="D465" s="37"/>
      <c r="E465" s="36" t="s">
        <v>225</v>
      </c>
      <c r="F465" s="36" t="str">
        <f>VLOOKUP($E465,Codifiche!$A$2:$D$96,3,FALSE)</f>
        <v>ITA</v>
      </c>
      <c r="G465" s="36" t="str">
        <f>VLOOKUP($E465,Codifiche!$A$2:$D$96,4,FALSE)</f>
        <v>Operatori Aeroportuali</v>
      </c>
      <c r="H465" s="38" t="s">
        <v>276</v>
      </c>
      <c r="I465" s="38" t="s">
        <v>556</v>
      </c>
      <c r="J465" s="36"/>
      <c r="K465" s="62" t="s">
        <v>108</v>
      </c>
    </row>
    <row r="466" spans="1:11" x14ac:dyDescent="0.2">
      <c r="A466" s="36" t="s">
        <v>4</v>
      </c>
      <c r="B466" s="36" t="s">
        <v>61</v>
      </c>
      <c r="C466" s="37">
        <v>7</v>
      </c>
      <c r="D466" s="37"/>
      <c r="E466" s="36" t="s">
        <v>225</v>
      </c>
      <c r="F466" s="36" t="str">
        <f>VLOOKUP($E466,Codifiche!$A$2:$D$96,3,FALSE)</f>
        <v>ITA</v>
      </c>
      <c r="G466" s="36" t="str">
        <f>VLOOKUP($E466,Codifiche!$A$2:$D$96,4,FALSE)</f>
        <v>Operatori Aeroportuali</v>
      </c>
      <c r="H466" s="38" t="s">
        <v>399</v>
      </c>
      <c r="I466" s="38" t="s">
        <v>399</v>
      </c>
      <c r="J466" s="36"/>
      <c r="K466" s="62" t="s">
        <v>108</v>
      </c>
    </row>
    <row r="467" spans="1:11" x14ac:dyDescent="0.2">
      <c r="A467" s="36" t="s">
        <v>4</v>
      </c>
      <c r="B467" s="36" t="s">
        <v>63</v>
      </c>
      <c r="C467" s="37">
        <v>12</v>
      </c>
      <c r="D467" s="37"/>
      <c r="E467" s="36" t="s">
        <v>225</v>
      </c>
      <c r="F467" s="36" t="str">
        <f>VLOOKUP($E467,Codifiche!$A$2:$D$96,3,FALSE)</f>
        <v>ITA</v>
      </c>
      <c r="G467" s="36" t="str">
        <f>VLOOKUP($E467,Codifiche!$A$2:$D$96,4,FALSE)</f>
        <v>Operatori Aeroportuali</v>
      </c>
      <c r="H467" s="38" t="s">
        <v>399</v>
      </c>
      <c r="I467" s="38" t="s">
        <v>399</v>
      </c>
      <c r="J467" s="36"/>
      <c r="K467" s="62" t="s">
        <v>108</v>
      </c>
    </row>
    <row r="468" spans="1:11" x14ac:dyDescent="0.2">
      <c r="A468" s="36" t="s">
        <v>4</v>
      </c>
      <c r="B468" s="36" t="s">
        <v>65</v>
      </c>
      <c r="C468" s="37">
        <v>5</v>
      </c>
      <c r="D468" s="37"/>
      <c r="E468" s="36" t="s">
        <v>237</v>
      </c>
      <c r="F468" s="36" t="str">
        <f>VLOOKUP($E468,Codifiche!$A$2:$D$96,3,FALSE)</f>
        <v>SAC - LOCALI TECNICI</v>
      </c>
      <c r="G468" s="36" t="str">
        <f>VLOOKUP($E468,Codifiche!$A$2:$D$96,4,FALSE)</f>
        <v>Gestore</v>
      </c>
      <c r="H468" s="38" t="s">
        <v>438</v>
      </c>
      <c r="I468" s="38" t="s">
        <v>344</v>
      </c>
      <c r="J468" s="36"/>
      <c r="K468" s="62" t="s">
        <v>114</v>
      </c>
    </row>
    <row r="469" spans="1:11" x14ac:dyDescent="0.2">
      <c r="A469" s="36" t="s">
        <v>4</v>
      </c>
      <c r="B469" s="36" t="s">
        <v>67</v>
      </c>
      <c r="C469" s="37">
        <v>15</v>
      </c>
      <c r="D469" s="37"/>
      <c r="E469" s="36" t="s">
        <v>243</v>
      </c>
      <c r="F469" s="36" t="str">
        <f>VLOOKUP($E469,Codifiche!$A$2:$D$96,3,FALSE)</f>
        <v>POLIZIA</v>
      </c>
      <c r="G469" s="36" t="str">
        <f>VLOOKUP($E469,Codifiche!$A$2:$D$96,4,FALSE)</f>
        <v>Enti di Stato</v>
      </c>
      <c r="H469" s="38" t="s">
        <v>399</v>
      </c>
      <c r="I469" s="38" t="s">
        <v>399</v>
      </c>
      <c r="J469" s="36"/>
      <c r="K469" s="62" t="s">
        <v>110</v>
      </c>
    </row>
    <row r="470" spans="1:11" x14ac:dyDescent="0.2">
      <c r="A470" s="36" t="s">
        <v>4</v>
      </c>
      <c r="B470" s="36" t="s">
        <v>69</v>
      </c>
      <c r="C470" s="37">
        <v>19</v>
      </c>
      <c r="D470" s="37"/>
      <c r="E470" s="36" t="s">
        <v>243</v>
      </c>
      <c r="F470" s="36" t="str">
        <f>VLOOKUP($E470,Codifiche!$A$2:$D$96,3,FALSE)</f>
        <v>POLIZIA</v>
      </c>
      <c r="G470" s="36" t="str">
        <f>VLOOKUP($E470,Codifiche!$A$2:$D$96,4,FALSE)</f>
        <v>Enti di Stato</v>
      </c>
      <c r="H470" s="38" t="s">
        <v>276</v>
      </c>
      <c r="I470" s="38" t="s">
        <v>276</v>
      </c>
      <c r="J470" s="36"/>
      <c r="K470" s="62" t="s">
        <v>111</v>
      </c>
    </row>
    <row r="471" spans="1:11" x14ac:dyDescent="0.2">
      <c r="A471" s="36" t="s">
        <v>4</v>
      </c>
      <c r="B471" s="36" t="s">
        <v>71</v>
      </c>
      <c r="C471" s="37">
        <v>6</v>
      </c>
      <c r="D471" s="37"/>
      <c r="E471" s="36" t="s">
        <v>239</v>
      </c>
      <c r="F471" s="36" t="str">
        <f>VLOOKUP($E471,Codifiche!$A$2:$D$96,3,FALSE)</f>
        <v>SAC - SERVIZI GENERALI</v>
      </c>
      <c r="G471" s="36" t="str">
        <f>VLOOKUP($E471,Codifiche!$A$2:$D$96,4,FALSE)</f>
        <v>Gestore</v>
      </c>
      <c r="H471" s="38" t="s">
        <v>88</v>
      </c>
      <c r="I471" s="38" t="s">
        <v>500</v>
      </c>
      <c r="J471" s="36"/>
      <c r="K471" s="62" t="s">
        <v>116</v>
      </c>
    </row>
    <row r="472" spans="1:11" x14ac:dyDescent="0.2">
      <c r="A472" s="36" t="s">
        <v>4</v>
      </c>
      <c r="B472" s="36" t="s">
        <v>73</v>
      </c>
      <c r="C472" s="37">
        <v>9</v>
      </c>
      <c r="D472" s="37"/>
      <c r="E472" s="36" t="s">
        <v>243</v>
      </c>
      <c r="F472" s="36" t="str">
        <f>VLOOKUP($E472,Codifiche!$A$2:$D$96,3,FALSE)</f>
        <v>POLIZIA</v>
      </c>
      <c r="G472" s="36" t="str">
        <f>VLOOKUP($E472,Codifiche!$A$2:$D$96,4,FALSE)</f>
        <v>Enti di Stato</v>
      </c>
      <c r="H472" s="38" t="s">
        <v>276</v>
      </c>
      <c r="I472" s="38" t="s">
        <v>276</v>
      </c>
      <c r="J472" s="36"/>
      <c r="K472" s="62" t="s">
        <v>111</v>
      </c>
    </row>
    <row r="473" spans="1:11" x14ac:dyDescent="0.2">
      <c r="A473" s="36" t="s">
        <v>4</v>
      </c>
      <c r="B473" s="36" t="s">
        <v>75</v>
      </c>
      <c r="C473" s="37">
        <v>19</v>
      </c>
      <c r="D473" s="37"/>
      <c r="E473" s="36" t="s">
        <v>243</v>
      </c>
      <c r="F473" s="36" t="str">
        <f>VLOOKUP($E473,Codifiche!$A$2:$D$96,3,FALSE)</f>
        <v>POLIZIA</v>
      </c>
      <c r="G473" s="36" t="str">
        <f>VLOOKUP($E473,Codifiche!$A$2:$D$96,4,FALSE)</f>
        <v>Enti di Stato</v>
      </c>
      <c r="H473" s="38" t="s">
        <v>276</v>
      </c>
      <c r="I473" s="38" t="s">
        <v>276</v>
      </c>
      <c r="J473" s="36"/>
      <c r="K473" s="62" t="s">
        <v>111</v>
      </c>
    </row>
    <row r="474" spans="1:11" x14ac:dyDescent="0.2">
      <c r="A474" s="36" t="s">
        <v>4</v>
      </c>
      <c r="B474" s="36" t="s">
        <v>78</v>
      </c>
      <c r="C474" s="37">
        <v>14</v>
      </c>
      <c r="D474" s="37"/>
      <c r="E474" s="36" t="s">
        <v>243</v>
      </c>
      <c r="F474" s="36" t="str">
        <f>VLOOKUP($E474,Codifiche!$A$2:$D$96,3,FALSE)</f>
        <v>POLIZIA</v>
      </c>
      <c r="G474" s="36" t="str">
        <f>VLOOKUP($E474,Codifiche!$A$2:$D$96,4,FALSE)</f>
        <v>Enti di Stato</v>
      </c>
      <c r="H474" s="38" t="s">
        <v>276</v>
      </c>
      <c r="I474" s="38" t="s">
        <v>276</v>
      </c>
      <c r="J474" s="36"/>
      <c r="K474" s="62" t="s">
        <v>111</v>
      </c>
    </row>
    <row r="475" spans="1:11" x14ac:dyDescent="0.2">
      <c r="A475" s="36" t="s">
        <v>4</v>
      </c>
      <c r="B475" s="36" t="s">
        <v>79</v>
      </c>
      <c r="C475" s="37">
        <v>14</v>
      </c>
      <c r="D475" s="37"/>
      <c r="E475" s="36" t="s">
        <v>243</v>
      </c>
      <c r="F475" s="36" t="str">
        <f>VLOOKUP($E475,Codifiche!$A$2:$D$96,3,FALSE)</f>
        <v>POLIZIA</v>
      </c>
      <c r="G475" s="36" t="str">
        <f>VLOOKUP($E475,Codifiche!$A$2:$D$96,4,FALSE)</f>
        <v>Enti di Stato</v>
      </c>
      <c r="H475" s="38" t="s">
        <v>276</v>
      </c>
      <c r="I475" s="38" t="s">
        <v>276</v>
      </c>
      <c r="J475" s="36"/>
      <c r="K475" s="62" t="s">
        <v>111</v>
      </c>
    </row>
    <row r="476" spans="1:11" x14ac:dyDescent="0.2">
      <c r="A476" s="36" t="s">
        <v>4</v>
      </c>
      <c r="B476" s="36" t="s">
        <v>80</v>
      </c>
      <c r="C476" s="37">
        <v>13</v>
      </c>
      <c r="D476" s="37"/>
      <c r="E476" s="36" t="s">
        <v>243</v>
      </c>
      <c r="F476" s="36" t="str">
        <f>VLOOKUP($E476,Codifiche!$A$2:$D$96,3,FALSE)</f>
        <v>POLIZIA</v>
      </c>
      <c r="G476" s="36" t="str">
        <f>VLOOKUP($E476,Codifiche!$A$2:$D$96,4,FALSE)</f>
        <v>Enti di Stato</v>
      </c>
      <c r="H476" s="38" t="s">
        <v>276</v>
      </c>
      <c r="I476" s="38" t="s">
        <v>276</v>
      </c>
      <c r="J476" s="36"/>
      <c r="K476" s="62" t="s">
        <v>111</v>
      </c>
    </row>
    <row r="477" spans="1:11" x14ac:dyDescent="0.2">
      <c r="A477" s="36" t="s">
        <v>4</v>
      </c>
      <c r="B477" s="36" t="s">
        <v>81</v>
      </c>
      <c r="C477" s="37">
        <v>22</v>
      </c>
      <c r="D477" s="37"/>
      <c r="E477" s="36" t="s">
        <v>243</v>
      </c>
      <c r="F477" s="36" t="str">
        <f>VLOOKUP($E477,Codifiche!$A$2:$D$96,3,FALSE)</f>
        <v>POLIZIA</v>
      </c>
      <c r="G477" s="36" t="str">
        <f>VLOOKUP($E477,Codifiche!$A$2:$D$96,4,FALSE)</f>
        <v>Enti di Stato</v>
      </c>
      <c r="H477" s="38" t="s">
        <v>276</v>
      </c>
      <c r="I477" s="38" t="s">
        <v>422</v>
      </c>
      <c r="J477" s="36"/>
      <c r="K477" s="62" t="s">
        <v>111</v>
      </c>
    </row>
    <row r="478" spans="1:11" x14ac:dyDescent="0.2">
      <c r="A478" s="36" t="s">
        <v>4</v>
      </c>
      <c r="B478" s="36" t="s">
        <v>82</v>
      </c>
      <c r="C478" s="37">
        <v>28</v>
      </c>
      <c r="D478" s="37"/>
      <c r="E478" s="36" t="s">
        <v>243</v>
      </c>
      <c r="F478" s="36" t="str">
        <f>VLOOKUP($E478,Codifiche!$A$2:$D$96,3,FALSE)</f>
        <v>POLIZIA</v>
      </c>
      <c r="G478" s="36" t="str">
        <f>VLOOKUP($E478,Codifiche!$A$2:$D$96,4,FALSE)</f>
        <v>Enti di Stato</v>
      </c>
      <c r="H478" s="38" t="s">
        <v>276</v>
      </c>
      <c r="I478" s="38" t="s">
        <v>276</v>
      </c>
      <c r="J478" s="36"/>
      <c r="K478" s="62" t="s">
        <v>111</v>
      </c>
    </row>
    <row r="479" spans="1:11" x14ac:dyDescent="0.2">
      <c r="A479" s="36" t="s">
        <v>4</v>
      </c>
      <c r="B479" s="36" t="s">
        <v>83</v>
      </c>
      <c r="C479" s="37">
        <v>14</v>
      </c>
      <c r="D479" s="37"/>
      <c r="E479" s="36" t="s">
        <v>243</v>
      </c>
      <c r="F479" s="36" t="str">
        <f>VLOOKUP($E479,Codifiche!$A$2:$D$96,3,FALSE)</f>
        <v>POLIZIA</v>
      </c>
      <c r="G479" s="36" t="str">
        <f>VLOOKUP($E479,Codifiche!$A$2:$D$96,4,FALSE)</f>
        <v>Enti di Stato</v>
      </c>
      <c r="H479" s="38" t="s">
        <v>276</v>
      </c>
      <c r="I479" s="38" t="s">
        <v>276</v>
      </c>
      <c r="J479" s="36"/>
      <c r="K479" s="62" t="s">
        <v>111</v>
      </c>
    </row>
    <row r="480" spans="1:11" x14ac:dyDescent="0.2">
      <c r="A480" s="36" t="s">
        <v>4</v>
      </c>
      <c r="B480" s="36" t="s">
        <v>84</v>
      </c>
      <c r="C480" s="37">
        <v>15</v>
      </c>
      <c r="D480" s="37"/>
      <c r="E480" s="36" t="s">
        <v>237</v>
      </c>
      <c r="F480" s="36" t="str">
        <f>VLOOKUP($E480,Codifiche!$A$2:$D$96,3,FALSE)</f>
        <v>SAC - LOCALI TECNICI</v>
      </c>
      <c r="G480" s="36" t="str">
        <f>VLOOKUP($E480,Codifiche!$A$2:$D$96,4,FALSE)</f>
        <v>Gestore</v>
      </c>
      <c r="H480" s="38" t="s">
        <v>438</v>
      </c>
      <c r="I480" s="38" t="s">
        <v>344</v>
      </c>
      <c r="J480" s="36"/>
      <c r="K480" s="62" t="s">
        <v>114</v>
      </c>
    </row>
    <row r="481" spans="1:67" x14ac:dyDescent="0.2">
      <c r="A481" s="36" t="s">
        <v>4</v>
      </c>
      <c r="B481" s="36" t="s">
        <v>85</v>
      </c>
      <c r="C481" s="36">
        <v>25</v>
      </c>
      <c r="D481" s="36"/>
      <c r="E481" s="36" t="s">
        <v>235</v>
      </c>
      <c r="F481" s="36" t="str">
        <f>VLOOKUP($E481,Codifiche!$A$2:$D$96,3,FALSE)</f>
        <v>SAC S.p.A.</v>
      </c>
      <c r="G481" s="36" t="str">
        <f>VLOOKUP($E481,Codifiche!$A$2:$D$96,4,FALSE)</f>
        <v>Gestore</v>
      </c>
      <c r="H481" s="36" t="s">
        <v>276</v>
      </c>
      <c r="I481" s="36" t="s">
        <v>276</v>
      </c>
      <c r="J481" s="36"/>
      <c r="K481" s="62" t="s">
        <v>121</v>
      </c>
    </row>
    <row r="482" spans="1:67" x14ac:dyDescent="0.2">
      <c r="A482" s="36" t="s">
        <v>4</v>
      </c>
      <c r="B482" s="36" t="s">
        <v>87</v>
      </c>
      <c r="C482" s="36">
        <v>13</v>
      </c>
      <c r="D482" s="36"/>
      <c r="E482" s="36" t="s">
        <v>235</v>
      </c>
      <c r="F482" s="36" t="str">
        <f>VLOOKUP($E482,Codifiche!$A$2:$D$96,3,FALSE)</f>
        <v>SAC S.p.A.</v>
      </c>
      <c r="G482" s="36" t="str">
        <f>VLOOKUP($E482,Codifiche!$A$2:$D$96,4,FALSE)</f>
        <v>Gestore</v>
      </c>
      <c r="H482" s="36" t="s">
        <v>276</v>
      </c>
      <c r="I482" s="36" t="s">
        <v>276</v>
      </c>
      <c r="J482" s="36"/>
      <c r="K482" s="62" t="s">
        <v>121</v>
      </c>
    </row>
    <row r="483" spans="1:67" x14ac:dyDescent="0.2">
      <c r="A483" s="36" t="s">
        <v>4</v>
      </c>
      <c r="B483" s="36" t="s">
        <v>89</v>
      </c>
      <c r="C483" s="36">
        <v>11</v>
      </c>
      <c r="D483" s="36"/>
      <c r="E483" s="36" t="s">
        <v>235</v>
      </c>
      <c r="F483" s="36" t="str">
        <f>VLOOKUP($E483,Codifiche!$A$2:$D$96,3,FALSE)</f>
        <v>SAC S.p.A.</v>
      </c>
      <c r="G483" s="36" t="str">
        <f>VLOOKUP($E483,Codifiche!$A$2:$D$96,4,FALSE)</f>
        <v>Gestore</v>
      </c>
      <c r="H483" s="36" t="s">
        <v>88</v>
      </c>
      <c r="I483" s="36" t="s">
        <v>88</v>
      </c>
      <c r="J483" s="36"/>
      <c r="K483" s="62" t="s">
        <v>121</v>
      </c>
    </row>
    <row r="484" spans="1:67" x14ac:dyDescent="0.2">
      <c r="A484" s="36" t="s">
        <v>4</v>
      </c>
      <c r="B484" s="36" t="s">
        <v>90</v>
      </c>
      <c r="C484" s="36">
        <v>27</v>
      </c>
      <c r="D484" s="36"/>
      <c r="E484" s="36" t="s">
        <v>235</v>
      </c>
      <c r="F484" s="36" t="str">
        <f>VLOOKUP($E484,Codifiche!$A$2:$D$96,3,FALSE)</f>
        <v>SAC S.p.A.</v>
      </c>
      <c r="G484" s="36" t="str">
        <f>VLOOKUP($E484,Codifiche!$A$2:$D$96,4,FALSE)</f>
        <v>Gestore</v>
      </c>
      <c r="H484" s="36" t="s">
        <v>276</v>
      </c>
      <c r="I484" s="36" t="s">
        <v>276</v>
      </c>
      <c r="J484" s="36"/>
      <c r="K484" s="62" t="s">
        <v>121</v>
      </c>
    </row>
    <row r="485" spans="1:67" x14ac:dyDescent="0.2">
      <c r="A485" s="36" t="s">
        <v>4</v>
      </c>
      <c r="B485" s="36" t="s">
        <v>91</v>
      </c>
      <c r="C485" s="37">
        <v>20</v>
      </c>
      <c r="D485" s="37"/>
      <c r="E485" s="36" t="s">
        <v>235</v>
      </c>
      <c r="F485" s="36" t="str">
        <f>VLOOKUP($E485,Codifiche!$A$2:$D$96,3,FALSE)</f>
        <v>SAC S.p.A.</v>
      </c>
      <c r="G485" s="36" t="str">
        <f>VLOOKUP($E485,Codifiche!$A$2:$D$96,4,FALSE)</f>
        <v>Gestore</v>
      </c>
      <c r="H485" s="38" t="s">
        <v>276</v>
      </c>
      <c r="I485" s="38" t="s">
        <v>534</v>
      </c>
      <c r="J485" s="36"/>
      <c r="K485" s="62" t="s">
        <v>106</v>
      </c>
    </row>
    <row r="486" spans="1:67" x14ac:dyDescent="0.2">
      <c r="A486" s="36" t="s">
        <v>4</v>
      </c>
      <c r="B486" s="36" t="s">
        <v>92</v>
      </c>
      <c r="C486" s="37">
        <v>21</v>
      </c>
      <c r="D486" s="37"/>
      <c r="E486" s="36" t="s">
        <v>235</v>
      </c>
      <c r="F486" s="36" t="str">
        <f>VLOOKUP($E486,Codifiche!$A$2:$D$96,3,FALSE)</f>
        <v>SAC S.p.A.</v>
      </c>
      <c r="G486" s="36" t="str">
        <f>VLOOKUP($E486,Codifiche!$A$2:$D$96,4,FALSE)</f>
        <v>Gestore</v>
      </c>
      <c r="H486" s="38" t="s">
        <v>276</v>
      </c>
      <c r="I486" s="38" t="s">
        <v>535</v>
      </c>
      <c r="J486" s="36"/>
      <c r="K486" s="62" t="s">
        <v>106</v>
      </c>
    </row>
    <row r="487" spans="1:67" x14ac:dyDescent="0.2">
      <c r="A487" s="36" t="s">
        <v>4</v>
      </c>
      <c r="B487" s="36" t="s">
        <v>94</v>
      </c>
      <c r="C487" s="37">
        <v>4</v>
      </c>
      <c r="D487" s="37"/>
      <c r="E487" s="36" t="s">
        <v>235</v>
      </c>
      <c r="F487" s="36" t="str">
        <f>VLOOKUP($E487,Codifiche!$A$2:$D$96,3,FALSE)</f>
        <v>SAC S.p.A.</v>
      </c>
      <c r="G487" s="36" t="str">
        <f>VLOOKUP($E487,Codifiche!$A$2:$D$96,4,FALSE)</f>
        <v>Gestore</v>
      </c>
      <c r="H487" s="38" t="s">
        <v>399</v>
      </c>
      <c r="I487" s="38" t="s">
        <v>537</v>
      </c>
      <c r="J487" s="36"/>
      <c r="K487" s="62" t="s">
        <v>106</v>
      </c>
    </row>
    <row r="488" spans="1:67" x14ac:dyDescent="0.2">
      <c r="A488" s="36" t="s">
        <v>4</v>
      </c>
      <c r="B488" s="36" t="s">
        <v>95</v>
      </c>
      <c r="C488" s="37">
        <v>9</v>
      </c>
      <c r="D488" s="37"/>
      <c r="E488" s="36" t="s">
        <v>235</v>
      </c>
      <c r="F488" s="36" t="str">
        <f>VLOOKUP($E488,Codifiche!$A$2:$D$96,3,FALSE)</f>
        <v>SAC S.p.A.</v>
      </c>
      <c r="G488" s="36" t="str">
        <f>VLOOKUP($E488,Codifiche!$A$2:$D$96,4,FALSE)</f>
        <v>Gestore</v>
      </c>
      <c r="H488" s="38" t="s">
        <v>88</v>
      </c>
      <c r="I488" s="38" t="s">
        <v>536</v>
      </c>
      <c r="J488" s="36"/>
      <c r="K488" s="62" t="s">
        <v>106</v>
      </c>
    </row>
    <row r="489" spans="1:67" x14ac:dyDescent="0.2">
      <c r="A489" s="36" t="s">
        <v>4</v>
      </c>
      <c r="B489" s="36" t="s">
        <v>96</v>
      </c>
      <c r="C489" s="37">
        <v>13</v>
      </c>
      <c r="D489" s="37"/>
      <c r="E489" s="36" t="s">
        <v>233</v>
      </c>
      <c r="F489" s="36" t="str">
        <f>VLOOKUP($E489,Codifiche!$A$2:$D$96,3,FALSE)</f>
        <v>AVIATION SERVICES</v>
      </c>
      <c r="G489" s="36" t="str">
        <f>VLOOKUP($E489,Codifiche!$A$2:$D$96,4,FALSE)</f>
        <v>Operatori Aeroportuali</v>
      </c>
      <c r="H489" s="38" t="s">
        <v>276</v>
      </c>
      <c r="I489" s="38" t="s">
        <v>276</v>
      </c>
      <c r="J489" s="36"/>
      <c r="K489" s="62" t="s">
        <v>134</v>
      </c>
    </row>
    <row r="490" spans="1:67" x14ac:dyDescent="0.2">
      <c r="A490" s="36" t="s">
        <v>4</v>
      </c>
      <c r="B490" s="36" t="s">
        <v>98</v>
      </c>
      <c r="C490" s="37">
        <v>24</v>
      </c>
      <c r="D490" s="37"/>
      <c r="E490" s="36" t="s">
        <v>233</v>
      </c>
      <c r="F490" s="36" t="str">
        <f>VLOOKUP($E490,Codifiche!$A$2:$D$96,3,FALSE)</f>
        <v>AVIATION SERVICES</v>
      </c>
      <c r="G490" s="36" t="str">
        <f>VLOOKUP($E490,Codifiche!$A$2:$D$96,4,FALSE)</f>
        <v>Operatori Aeroportuali</v>
      </c>
      <c r="H490" s="38" t="s">
        <v>276</v>
      </c>
      <c r="I490" s="38" t="s">
        <v>276</v>
      </c>
      <c r="J490" s="36"/>
      <c r="K490" s="62" t="s">
        <v>134</v>
      </c>
    </row>
    <row r="491" spans="1:67" x14ac:dyDescent="0.2">
      <c r="A491" s="36" t="s">
        <v>4</v>
      </c>
      <c r="B491" s="36" t="s">
        <v>99</v>
      </c>
      <c r="C491" s="37">
        <v>18</v>
      </c>
      <c r="D491" s="37"/>
      <c r="E491" s="36" t="s">
        <v>233</v>
      </c>
      <c r="F491" s="36" t="str">
        <f>VLOOKUP($E491,Codifiche!$A$2:$D$96,3,FALSE)</f>
        <v>AVIATION SERVICES</v>
      </c>
      <c r="G491" s="36" t="str">
        <f>VLOOKUP($E491,Codifiche!$A$2:$D$96,4,FALSE)</f>
        <v>Operatori Aeroportuali</v>
      </c>
      <c r="H491" s="38" t="s">
        <v>276</v>
      </c>
      <c r="I491" s="38" t="s">
        <v>276</v>
      </c>
      <c r="J491" s="36"/>
      <c r="K491" s="62" t="s">
        <v>134</v>
      </c>
    </row>
    <row r="492" spans="1:67" x14ac:dyDescent="0.2">
      <c r="A492" s="36" t="s">
        <v>4</v>
      </c>
      <c r="B492" s="36" t="s">
        <v>100</v>
      </c>
      <c r="C492" s="37">
        <v>9</v>
      </c>
      <c r="D492" s="37"/>
      <c r="E492" s="36" t="s">
        <v>233</v>
      </c>
      <c r="F492" s="36" t="str">
        <f>VLOOKUP($E492,Codifiche!$A$2:$D$96,3,FALSE)</f>
        <v>AVIATION SERVICES</v>
      </c>
      <c r="G492" s="36" t="str">
        <f>VLOOKUP($E492,Codifiche!$A$2:$D$96,4,FALSE)</f>
        <v>Operatori Aeroportuali</v>
      </c>
      <c r="H492" s="38" t="s">
        <v>88</v>
      </c>
      <c r="I492" s="38" t="s">
        <v>88</v>
      </c>
      <c r="J492" s="36"/>
      <c r="K492" s="62" t="s">
        <v>134</v>
      </c>
    </row>
    <row r="493" spans="1:67" s="67" customFormat="1" x14ac:dyDescent="0.2">
      <c r="A493" s="89" t="s">
        <v>4</v>
      </c>
      <c r="B493" s="89" t="s">
        <v>101</v>
      </c>
      <c r="C493" s="89">
        <v>9</v>
      </c>
      <c r="D493" s="89"/>
      <c r="E493" s="89" t="s">
        <v>235</v>
      </c>
      <c r="F493" s="89" t="str">
        <f>VLOOKUP($E493,Codifiche!$A$2:$D$96,3,FALSE)</f>
        <v>SAC S.p.A.</v>
      </c>
      <c r="G493" s="89" t="str">
        <f>VLOOKUP($E493,Codifiche!$A$2:$D$96,4,FALSE)</f>
        <v>Gestore</v>
      </c>
      <c r="H493" s="89" t="s">
        <v>276</v>
      </c>
      <c r="I493" s="89" t="s">
        <v>276</v>
      </c>
      <c r="J493" s="89"/>
      <c r="K493" s="62" t="s">
        <v>112</v>
      </c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</row>
    <row r="494" spans="1:67" s="67" customFormat="1" x14ac:dyDescent="0.2">
      <c r="A494" s="89" t="s">
        <v>4</v>
      </c>
      <c r="B494" s="89" t="s">
        <v>102</v>
      </c>
      <c r="C494" s="89">
        <v>20</v>
      </c>
      <c r="D494" s="89"/>
      <c r="E494" s="89" t="s">
        <v>235</v>
      </c>
      <c r="F494" s="89" t="str">
        <f>VLOOKUP($E494,Codifiche!$A$2:$D$96,3,FALSE)</f>
        <v>SAC S.p.A.</v>
      </c>
      <c r="G494" s="89" t="str">
        <f>VLOOKUP($E494,Codifiche!$A$2:$D$96,4,FALSE)</f>
        <v>Gestore</v>
      </c>
      <c r="H494" s="89" t="s">
        <v>276</v>
      </c>
      <c r="I494" s="89" t="s">
        <v>276</v>
      </c>
      <c r="J494" s="89"/>
      <c r="K494" s="62" t="s">
        <v>112</v>
      </c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</row>
    <row r="495" spans="1:67" x14ac:dyDescent="0.2">
      <c r="A495" s="36" t="s">
        <v>4</v>
      </c>
      <c r="B495" s="36" t="s">
        <v>103</v>
      </c>
      <c r="C495" s="37">
        <v>9</v>
      </c>
      <c r="D495" s="37"/>
      <c r="E495" s="36" t="s">
        <v>227</v>
      </c>
      <c r="F495" s="36" t="str">
        <f>VLOOKUP($E495,Codifiche!$A$2:$D$96,3,FALSE)</f>
        <v>AVIAPARTNER</v>
      </c>
      <c r="G495" s="36" t="str">
        <f>VLOOKUP($E495,Codifiche!$A$2:$D$96,4,FALSE)</f>
        <v>Operatori Aeroportuali</v>
      </c>
      <c r="H495" s="38" t="s">
        <v>276</v>
      </c>
      <c r="I495" s="38" t="s">
        <v>276</v>
      </c>
      <c r="J495" s="36"/>
      <c r="K495" s="62" t="s">
        <v>109</v>
      </c>
    </row>
    <row r="496" spans="1:67" x14ac:dyDescent="0.2">
      <c r="A496" s="36" t="s">
        <v>4</v>
      </c>
      <c r="B496" s="36" t="s">
        <v>150</v>
      </c>
      <c r="C496" s="37">
        <v>20</v>
      </c>
      <c r="D496" s="37"/>
      <c r="E496" s="36" t="s">
        <v>227</v>
      </c>
      <c r="F496" s="36" t="str">
        <f>VLOOKUP($E496,Codifiche!$A$2:$D$96,3,FALSE)</f>
        <v>AVIAPARTNER</v>
      </c>
      <c r="G496" s="36" t="str">
        <f>VLOOKUP($E496,Codifiche!$A$2:$D$96,4,FALSE)</f>
        <v>Operatori Aeroportuali</v>
      </c>
      <c r="H496" s="38" t="s">
        <v>276</v>
      </c>
      <c r="I496" s="38" t="s">
        <v>276</v>
      </c>
      <c r="J496" s="36"/>
      <c r="K496" s="62" t="s">
        <v>109</v>
      </c>
    </row>
    <row r="497" spans="1:11" x14ac:dyDescent="0.2">
      <c r="A497" s="36" t="s">
        <v>4</v>
      </c>
      <c r="B497" s="36" t="s">
        <v>615</v>
      </c>
      <c r="C497" s="37">
        <v>9</v>
      </c>
      <c r="D497" s="37"/>
      <c r="E497" s="36" t="s">
        <v>729</v>
      </c>
      <c r="F497" s="36" t="str">
        <f>VLOOKUP($E497,Codifiche!$A$2:$D$96,3,FALSE)</f>
        <v>GH CATANIA</v>
      </c>
      <c r="G497" s="36" t="str">
        <f>VLOOKUP($E497,Codifiche!$A$2:$D$96,4,FALSE)</f>
        <v>Operatori Aeroportuali</v>
      </c>
      <c r="H497" s="38" t="s">
        <v>276</v>
      </c>
      <c r="I497" s="38" t="s">
        <v>276</v>
      </c>
      <c r="J497" s="36"/>
      <c r="K497" s="62" t="s">
        <v>109</v>
      </c>
    </row>
    <row r="498" spans="1:11" x14ac:dyDescent="0.2">
      <c r="A498" s="36" t="s">
        <v>4</v>
      </c>
      <c r="B498" s="36" t="s">
        <v>616</v>
      </c>
      <c r="C498" s="37">
        <v>20</v>
      </c>
      <c r="D498" s="37"/>
      <c r="E498" s="36" t="s">
        <v>729</v>
      </c>
      <c r="F498" s="36" t="str">
        <f>VLOOKUP($E498,Codifiche!$A$2:$D$96,3,FALSE)</f>
        <v>GH CATANIA</v>
      </c>
      <c r="G498" s="36" t="str">
        <f>VLOOKUP($E498,Codifiche!$A$2:$D$96,4,FALSE)</f>
        <v>Operatori Aeroportuali</v>
      </c>
      <c r="H498" s="38" t="s">
        <v>276</v>
      </c>
      <c r="I498" s="38" t="s">
        <v>276</v>
      </c>
      <c r="J498" s="36"/>
      <c r="K498" s="62" t="s">
        <v>109</v>
      </c>
    </row>
    <row r="499" spans="1:11" x14ac:dyDescent="0.2">
      <c r="A499" s="36" t="s">
        <v>4</v>
      </c>
      <c r="B499" s="36" t="s">
        <v>619</v>
      </c>
      <c r="C499" s="37">
        <v>9</v>
      </c>
      <c r="D499" s="37"/>
      <c r="E499" s="36" t="s">
        <v>729</v>
      </c>
      <c r="F499" s="36" t="str">
        <f>VLOOKUP($E499,Codifiche!$A$2:$D$96,3,FALSE)</f>
        <v>GH CATANIA</v>
      </c>
      <c r="G499" s="36" t="str">
        <f>VLOOKUP($E499,Codifiche!$A$2:$D$96,4,FALSE)</f>
        <v>Operatori Aeroportuali</v>
      </c>
      <c r="H499" s="38" t="s">
        <v>276</v>
      </c>
      <c r="I499" s="38" t="s">
        <v>276</v>
      </c>
      <c r="J499" s="36"/>
      <c r="K499" s="62" t="s">
        <v>109</v>
      </c>
    </row>
    <row r="500" spans="1:11" x14ac:dyDescent="0.2">
      <c r="A500" s="36" t="s">
        <v>4</v>
      </c>
      <c r="B500" s="36" t="s">
        <v>620</v>
      </c>
      <c r="C500" s="37">
        <v>20</v>
      </c>
      <c r="D500" s="37"/>
      <c r="E500" s="36" t="s">
        <v>729</v>
      </c>
      <c r="F500" s="36" t="str">
        <f>VLOOKUP($E500,Codifiche!$A$2:$D$96,3,FALSE)</f>
        <v>GH CATANIA</v>
      </c>
      <c r="G500" s="36" t="str">
        <f>VLOOKUP($E500,Codifiche!$A$2:$D$96,4,FALSE)</f>
        <v>Operatori Aeroportuali</v>
      </c>
      <c r="H500" s="38" t="s">
        <v>276</v>
      </c>
      <c r="I500" s="38" t="s">
        <v>276</v>
      </c>
      <c r="J500" s="36"/>
      <c r="K500" s="62" t="s">
        <v>109</v>
      </c>
    </row>
    <row r="501" spans="1:11" x14ac:dyDescent="0.2">
      <c r="A501" s="36" t="s">
        <v>4</v>
      </c>
      <c r="B501" s="36" t="s">
        <v>621</v>
      </c>
      <c r="C501" s="37">
        <v>11</v>
      </c>
      <c r="D501" s="37"/>
      <c r="E501" s="36" t="s">
        <v>729</v>
      </c>
      <c r="F501" s="36" t="str">
        <f>VLOOKUP($E501,Codifiche!$A$2:$D$96,3,FALSE)</f>
        <v>GH CATANIA</v>
      </c>
      <c r="G501" s="36" t="str">
        <f>VLOOKUP($E501,Codifiche!$A$2:$D$96,4,FALSE)</f>
        <v>Operatori Aeroportuali</v>
      </c>
      <c r="H501" s="38" t="s">
        <v>276</v>
      </c>
      <c r="I501" s="38" t="s">
        <v>276</v>
      </c>
      <c r="J501" s="36"/>
      <c r="K501" s="62" t="s">
        <v>109</v>
      </c>
    </row>
    <row r="502" spans="1:11" x14ac:dyDescent="0.2">
      <c r="A502" s="36" t="s">
        <v>4</v>
      </c>
      <c r="B502" s="36" t="s">
        <v>622</v>
      </c>
      <c r="C502" s="37">
        <v>56</v>
      </c>
      <c r="D502" s="37"/>
      <c r="E502" s="36" t="s">
        <v>232</v>
      </c>
      <c r="F502" s="36" t="str">
        <f>VLOOKUP($E502,Codifiche!$A$2:$D$96,3,FALSE)</f>
        <v>TURKISH AIRLINES</v>
      </c>
      <c r="G502" s="36" t="str">
        <f>VLOOKUP($E502,Codifiche!$A$2:$D$96,4,FALSE)</f>
        <v>Operatori Aeroportuali</v>
      </c>
      <c r="H502" s="38" t="s">
        <v>276</v>
      </c>
      <c r="I502" s="38" t="s">
        <v>276</v>
      </c>
      <c r="J502" s="36"/>
      <c r="K502" s="62" t="s">
        <v>106</v>
      </c>
    </row>
    <row r="503" spans="1:11" x14ac:dyDescent="0.2">
      <c r="A503" s="36" t="s">
        <v>4</v>
      </c>
      <c r="B503" s="36" t="s">
        <v>623</v>
      </c>
      <c r="C503" s="37">
        <v>34</v>
      </c>
      <c r="D503" s="37"/>
      <c r="E503" s="36" t="s">
        <v>232</v>
      </c>
      <c r="F503" s="36" t="str">
        <f>VLOOKUP($E503,Codifiche!$A$2:$D$96,3,FALSE)</f>
        <v>TURKISH AIRLINES</v>
      </c>
      <c r="G503" s="36" t="str">
        <f>VLOOKUP($E503,Codifiche!$A$2:$D$96,4,FALSE)</f>
        <v>Operatori Aeroportuali</v>
      </c>
      <c r="H503" s="38" t="s">
        <v>276</v>
      </c>
      <c r="I503" s="38" t="s">
        <v>276</v>
      </c>
      <c r="J503" s="36"/>
      <c r="K503" s="62" t="s">
        <v>106</v>
      </c>
    </row>
    <row r="504" spans="1:11" s="98" customFormat="1" x14ac:dyDescent="0.2">
      <c r="A504" s="89" t="s">
        <v>4</v>
      </c>
      <c r="B504" s="89" t="s">
        <v>624</v>
      </c>
      <c r="C504" s="90">
        <v>34</v>
      </c>
      <c r="D504" s="90"/>
      <c r="E504" s="89" t="s">
        <v>887</v>
      </c>
      <c r="F504" s="89" t="str">
        <f>VLOOKUP($E504,Codifiche!$A$2:$D$96,3,FALSE)</f>
        <v>ASC</v>
      </c>
      <c r="G504" s="89" t="str">
        <f>VLOOKUP($E504,Codifiche!$A$2:$D$96,4,FALSE)</f>
        <v>Operatori Aeroportuali</v>
      </c>
      <c r="H504" s="91" t="s">
        <v>276</v>
      </c>
      <c r="I504" s="91" t="s">
        <v>276</v>
      </c>
      <c r="J504" s="89"/>
      <c r="K504" s="62" t="s">
        <v>106</v>
      </c>
    </row>
    <row r="505" spans="1:11" x14ac:dyDescent="0.2">
      <c r="A505" s="36" t="s">
        <v>4</v>
      </c>
      <c r="B505" s="36" t="s">
        <v>625</v>
      </c>
      <c r="C505" s="37">
        <v>21</v>
      </c>
      <c r="D505" s="37"/>
      <c r="E505" s="36" t="s">
        <v>237</v>
      </c>
      <c r="F505" s="36" t="str">
        <f>VLOOKUP($E505,Codifiche!$A$2:$D$96,3,FALSE)</f>
        <v>SAC - LOCALI TECNICI</v>
      </c>
      <c r="G505" s="36" t="str">
        <f>VLOOKUP($E505,Codifiche!$A$2:$D$96,4,FALSE)</f>
        <v>Gestore</v>
      </c>
      <c r="H505" s="38" t="s">
        <v>438</v>
      </c>
      <c r="I505" s="38" t="s">
        <v>344</v>
      </c>
      <c r="J505" s="36"/>
      <c r="K505" s="62" t="s">
        <v>114</v>
      </c>
    </row>
    <row r="506" spans="1:11" x14ac:dyDescent="0.2">
      <c r="A506" s="36" t="s">
        <v>4</v>
      </c>
      <c r="B506" s="36" t="s">
        <v>626</v>
      </c>
      <c r="C506" s="37">
        <v>9</v>
      </c>
      <c r="D506" s="37"/>
      <c r="E506" s="36" t="s">
        <v>237</v>
      </c>
      <c r="F506" s="36" t="str">
        <f>VLOOKUP($E506,Codifiche!$A$2:$D$96,3,FALSE)</f>
        <v>SAC - LOCALI TECNICI</v>
      </c>
      <c r="G506" s="36" t="str">
        <f>VLOOKUP($E506,Codifiche!$A$2:$D$96,4,FALSE)</f>
        <v>Gestore</v>
      </c>
      <c r="H506" s="38" t="s">
        <v>438</v>
      </c>
      <c r="I506" s="38" t="s">
        <v>344</v>
      </c>
      <c r="J506" s="36"/>
      <c r="K506" s="62" t="s">
        <v>114</v>
      </c>
    </row>
    <row r="507" spans="1:11" x14ac:dyDescent="0.2">
      <c r="A507" s="36" t="s">
        <v>4</v>
      </c>
      <c r="B507" s="36" t="s">
        <v>627</v>
      </c>
      <c r="C507" s="37">
        <v>9</v>
      </c>
      <c r="D507" s="37"/>
      <c r="E507" s="36" t="s">
        <v>237</v>
      </c>
      <c r="F507" s="36" t="str">
        <f>VLOOKUP($E507,Codifiche!$A$2:$D$96,3,FALSE)</f>
        <v>SAC - LOCALI TECNICI</v>
      </c>
      <c r="G507" s="36" t="str">
        <f>VLOOKUP($E507,Codifiche!$A$2:$D$96,4,FALSE)</f>
        <v>Gestore</v>
      </c>
      <c r="H507" s="38" t="s">
        <v>438</v>
      </c>
      <c r="I507" s="38" t="s">
        <v>344</v>
      </c>
      <c r="J507" s="36"/>
      <c r="K507" s="62" t="s">
        <v>114</v>
      </c>
    </row>
    <row r="508" spans="1:11" x14ac:dyDescent="0.2">
      <c r="A508" s="36" t="s">
        <v>4</v>
      </c>
      <c r="B508" s="36" t="s">
        <v>628</v>
      </c>
      <c r="C508" s="37">
        <v>6</v>
      </c>
      <c r="D508" s="37"/>
      <c r="E508" s="36" t="s">
        <v>237</v>
      </c>
      <c r="F508" s="36" t="str">
        <f>VLOOKUP($E508,Codifiche!$A$2:$D$96,3,FALSE)</f>
        <v>SAC - LOCALI TECNICI</v>
      </c>
      <c r="G508" s="36" t="str">
        <f>VLOOKUP($E508,Codifiche!$A$2:$D$96,4,FALSE)</f>
        <v>Gestore</v>
      </c>
      <c r="H508" s="38" t="s">
        <v>438</v>
      </c>
      <c r="I508" s="38" t="s">
        <v>344</v>
      </c>
      <c r="J508" s="36"/>
      <c r="K508" s="62" t="s">
        <v>114</v>
      </c>
    </row>
    <row r="509" spans="1:11" x14ac:dyDescent="0.2">
      <c r="A509" s="36" t="s">
        <v>4</v>
      </c>
      <c r="B509" s="36" t="s">
        <v>629</v>
      </c>
      <c r="C509" s="37">
        <v>19</v>
      </c>
      <c r="D509" s="37"/>
      <c r="E509" s="36" t="s">
        <v>239</v>
      </c>
      <c r="F509" s="36" t="str">
        <f>VLOOKUP($E509,Codifiche!$A$2:$D$96,3,FALSE)</f>
        <v>SAC - SERVIZI GENERALI</v>
      </c>
      <c r="G509" s="36" t="str">
        <f>VLOOKUP($E509,Codifiche!$A$2:$D$96,4,FALSE)</f>
        <v>Gestore</v>
      </c>
      <c r="H509" s="38" t="s">
        <v>88</v>
      </c>
      <c r="I509" s="38" t="s">
        <v>501</v>
      </c>
      <c r="J509" s="36"/>
      <c r="K509" s="62" t="s">
        <v>106</v>
      </c>
    </row>
    <row r="510" spans="1:11" x14ac:dyDescent="0.2">
      <c r="A510" s="36" t="s">
        <v>4</v>
      </c>
      <c r="B510" s="36" t="s">
        <v>713</v>
      </c>
      <c r="C510" s="37">
        <v>8</v>
      </c>
      <c r="D510" s="37"/>
      <c r="E510" s="36" t="s">
        <v>238</v>
      </c>
      <c r="F510" s="36" t="str">
        <f>VLOOKUP($E510,Codifiche!$A$2:$D$96,3,FALSE)</f>
        <v>SAC - SERVIZI IGIENICI</v>
      </c>
      <c r="G510" s="36" t="str">
        <f>VLOOKUP($E510,Codifiche!$A$2:$D$96,4,FALSE)</f>
        <v>Gestore</v>
      </c>
      <c r="H510" s="38" t="s">
        <v>283</v>
      </c>
      <c r="I510" s="38" t="s">
        <v>425</v>
      </c>
      <c r="J510" s="36"/>
      <c r="K510" s="62" t="s">
        <v>115</v>
      </c>
    </row>
    <row r="511" spans="1:11" x14ac:dyDescent="0.2">
      <c r="A511" s="36" t="s">
        <v>4</v>
      </c>
      <c r="B511" s="36" t="s">
        <v>714</v>
      </c>
      <c r="C511" s="37">
        <v>8</v>
      </c>
      <c r="D511" s="37"/>
      <c r="E511" s="36" t="s">
        <v>238</v>
      </c>
      <c r="F511" s="36" t="str">
        <f>VLOOKUP($E511,Codifiche!$A$2:$D$96,3,FALSE)</f>
        <v>SAC - SERVIZI IGIENICI</v>
      </c>
      <c r="G511" s="36" t="str">
        <f>VLOOKUP($E511,Codifiche!$A$2:$D$96,4,FALSE)</f>
        <v>Gestore</v>
      </c>
      <c r="H511" s="38" t="s">
        <v>283</v>
      </c>
      <c r="I511" s="38" t="s">
        <v>425</v>
      </c>
      <c r="J511" s="36"/>
      <c r="K511" s="62" t="s">
        <v>115</v>
      </c>
    </row>
    <row r="512" spans="1:11" x14ac:dyDescent="0.2">
      <c r="A512" s="36" t="s">
        <v>4</v>
      </c>
      <c r="B512" s="36" t="s">
        <v>630</v>
      </c>
      <c r="C512" s="37">
        <v>41</v>
      </c>
      <c r="D512" s="37"/>
      <c r="E512" s="36" t="s">
        <v>243</v>
      </c>
      <c r="F512" s="36" t="str">
        <f>VLOOKUP($E512,Codifiche!$A$2:$D$96,3,FALSE)</f>
        <v>POLIZIA</v>
      </c>
      <c r="G512" s="36" t="str">
        <f>VLOOKUP($E512,Codifiche!$A$2:$D$96,4,FALSE)</f>
        <v>Enti di Stato</v>
      </c>
      <c r="H512" s="38" t="s">
        <v>276</v>
      </c>
      <c r="I512" s="38" t="s">
        <v>276</v>
      </c>
      <c r="J512" s="36"/>
      <c r="K512" s="62" t="s">
        <v>111</v>
      </c>
    </row>
    <row r="513" spans="1:11" x14ac:dyDescent="0.2">
      <c r="A513" s="36" t="s">
        <v>4</v>
      </c>
      <c r="B513" s="36" t="s">
        <v>631</v>
      </c>
      <c r="C513" s="37">
        <v>48</v>
      </c>
      <c r="D513" s="37"/>
      <c r="E513" s="36" t="s">
        <v>239</v>
      </c>
      <c r="F513" s="36" t="str">
        <f>VLOOKUP($E513,Codifiche!$A$2:$D$96,3,FALSE)</f>
        <v>SAC - SERVIZI GENERALI</v>
      </c>
      <c r="G513" s="36" t="str">
        <f>VLOOKUP($E513,Codifiche!$A$2:$D$96,4,FALSE)</f>
        <v>Gestore</v>
      </c>
      <c r="H513" s="38" t="s">
        <v>88</v>
      </c>
      <c r="I513" s="38" t="s">
        <v>502</v>
      </c>
      <c r="J513" s="36"/>
      <c r="K513" s="62" t="s">
        <v>116</v>
      </c>
    </row>
    <row r="514" spans="1:11" x14ac:dyDescent="0.2">
      <c r="A514" s="36" t="s">
        <v>4</v>
      </c>
      <c r="B514" s="36" t="s">
        <v>632</v>
      </c>
      <c r="C514" s="37">
        <v>10</v>
      </c>
      <c r="D514" s="37"/>
      <c r="E514" s="36" t="s">
        <v>239</v>
      </c>
      <c r="F514" s="36" t="str">
        <f>VLOOKUP($E514,Codifiche!$A$2:$D$96,3,FALSE)</f>
        <v>SAC - SERVIZI GENERALI</v>
      </c>
      <c r="G514" s="36" t="str">
        <f>VLOOKUP($E514,Codifiche!$A$2:$D$96,4,FALSE)</f>
        <v>Gestore</v>
      </c>
      <c r="H514" s="38" t="s">
        <v>88</v>
      </c>
      <c r="I514" s="38" t="s">
        <v>502</v>
      </c>
      <c r="J514" s="36"/>
      <c r="K514" s="62" t="s">
        <v>116</v>
      </c>
    </row>
    <row r="515" spans="1:11" x14ac:dyDescent="0.2">
      <c r="A515" s="36" t="s">
        <v>4</v>
      </c>
      <c r="B515" s="36" t="s">
        <v>634</v>
      </c>
      <c r="C515" s="37">
        <v>24</v>
      </c>
      <c r="D515" s="37"/>
      <c r="E515" s="36" t="s">
        <v>239</v>
      </c>
      <c r="F515" s="36" t="str">
        <f>VLOOKUP($E515,Codifiche!$A$2:$D$96,3,FALSE)</f>
        <v>SAC - SERVIZI GENERALI</v>
      </c>
      <c r="G515" s="36" t="str">
        <f>VLOOKUP($E515,Codifiche!$A$2:$D$96,4,FALSE)</f>
        <v>Gestore</v>
      </c>
      <c r="H515" s="38" t="s">
        <v>88</v>
      </c>
      <c r="I515" s="38" t="s">
        <v>500</v>
      </c>
      <c r="J515" s="36"/>
      <c r="K515" s="62" t="s">
        <v>116</v>
      </c>
    </row>
    <row r="516" spans="1:11" x14ac:dyDescent="0.2">
      <c r="A516" s="36" t="s">
        <v>4</v>
      </c>
      <c r="B516" s="36" t="s">
        <v>635</v>
      </c>
      <c r="C516" s="37">
        <v>25</v>
      </c>
      <c r="D516" s="37"/>
      <c r="E516" s="36" t="s">
        <v>238</v>
      </c>
      <c r="F516" s="36" t="str">
        <f>VLOOKUP($E516,Codifiche!$A$2:$D$96,3,FALSE)</f>
        <v>SAC - SERVIZI IGIENICI</v>
      </c>
      <c r="G516" s="36" t="str">
        <f>VLOOKUP($E516,Codifiche!$A$2:$D$96,4,FALSE)</f>
        <v>Gestore</v>
      </c>
      <c r="H516" s="38" t="s">
        <v>283</v>
      </c>
      <c r="I516" s="38" t="s">
        <v>324</v>
      </c>
      <c r="J516" s="36"/>
      <c r="K516" s="62" t="s">
        <v>115</v>
      </c>
    </row>
    <row r="517" spans="1:11" x14ac:dyDescent="0.2">
      <c r="A517" s="36" t="s">
        <v>4</v>
      </c>
      <c r="B517" s="36" t="s">
        <v>715</v>
      </c>
      <c r="C517" s="37">
        <v>6</v>
      </c>
      <c r="D517" s="37"/>
      <c r="E517" s="36" t="s">
        <v>237</v>
      </c>
      <c r="F517" s="36" t="str">
        <f>VLOOKUP($E517,Codifiche!$A$2:$D$96,3,FALSE)</f>
        <v>SAC - LOCALI TECNICI</v>
      </c>
      <c r="G517" s="36" t="str">
        <f>VLOOKUP($E517,Codifiche!$A$2:$D$96,4,FALSE)</f>
        <v>Gestore</v>
      </c>
      <c r="H517" s="38" t="s">
        <v>438</v>
      </c>
      <c r="I517" s="38" t="s">
        <v>473</v>
      </c>
      <c r="J517" s="36"/>
      <c r="K517" s="62" t="s">
        <v>115</v>
      </c>
    </row>
    <row r="518" spans="1:11" x14ac:dyDescent="0.2">
      <c r="A518" s="36" t="s">
        <v>4</v>
      </c>
      <c r="B518" s="36" t="s">
        <v>636</v>
      </c>
      <c r="C518" s="37">
        <v>19</v>
      </c>
      <c r="D518" s="37"/>
      <c r="E518" s="36" t="s">
        <v>238</v>
      </c>
      <c r="F518" s="36" t="str">
        <f>VLOOKUP($E518,Codifiche!$A$2:$D$96,3,FALSE)</f>
        <v>SAC - SERVIZI IGIENICI</v>
      </c>
      <c r="G518" s="36" t="str">
        <f>VLOOKUP($E518,Codifiche!$A$2:$D$96,4,FALSE)</f>
        <v>Gestore</v>
      </c>
      <c r="H518" s="38" t="s">
        <v>283</v>
      </c>
      <c r="I518" s="38" t="s">
        <v>458</v>
      </c>
      <c r="J518" s="36"/>
      <c r="K518" s="62" t="s">
        <v>114</v>
      </c>
    </row>
    <row r="519" spans="1:11" x14ac:dyDescent="0.2">
      <c r="A519" s="36" t="s">
        <v>4</v>
      </c>
      <c r="B519" s="36" t="s">
        <v>716</v>
      </c>
      <c r="C519" s="37">
        <v>8</v>
      </c>
      <c r="D519" s="37"/>
      <c r="E519" s="36" t="s">
        <v>238</v>
      </c>
      <c r="F519" s="36" t="str">
        <f>VLOOKUP($E519,Codifiche!$A$2:$D$96,3,FALSE)</f>
        <v>SAC - SERVIZI IGIENICI</v>
      </c>
      <c r="G519" s="36" t="str">
        <f>VLOOKUP($E519,Codifiche!$A$2:$D$96,4,FALSE)</f>
        <v>Gestore</v>
      </c>
      <c r="H519" s="38" t="s">
        <v>283</v>
      </c>
      <c r="I519" s="38" t="s">
        <v>458</v>
      </c>
      <c r="J519" s="36"/>
      <c r="K519" s="62" t="s">
        <v>115</v>
      </c>
    </row>
    <row r="520" spans="1:11" x14ac:dyDescent="0.2">
      <c r="A520" s="36" t="s">
        <v>4</v>
      </c>
      <c r="B520" s="36" t="s">
        <v>717</v>
      </c>
      <c r="C520" s="37">
        <v>3</v>
      </c>
      <c r="D520" s="37"/>
      <c r="E520" s="36" t="s">
        <v>237</v>
      </c>
      <c r="F520" s="36" t="str">
        <f>VLOOKUP($E520,Codifiche!$A$2:$D$96,3,FALSE)</f>
        <v>SAC - LOCALI TECNICI</v>
      </c>
      <c r="G520" s="36" t="str">
        <f>VLOOKUP($E520,Codifiche!$A$2:$D$96,4,FALSE)</f>
        <v>Gestore</v>
      </c>
      <c r="H520" s="38" t="s">
        <v>438</v>
      </c>
      <c r="I520" s="38" t="s">
        <v>473</v>
      </c>
      <c r="J520" s="36"/>
      <c r="K520" s="62" t="s">
        <v>115</v>
      </c>
    </row>
    <row r="521" spans="1:11" x14ac:dyDescent="0.2">
      <c r="A521" s="36" t="s">
        <v>4</v>
      </c>
      <c r="B521" s="36" t="s">
        <v>637</v>
      </c>
      <c r="C521" s="37">
        <v>32</v>
      </c>
      <c r="D521" s="37"/>
      <c r="E521" s="36" t="s">
        <v>243</v>
      </c>
      <c r="F521" s="36" t="str">
        <f>VLOOKUP($E521,Codifiche!$A$2:$D$96,3,FALSE)</f>
        <v>POLIZIA</v>
      </c>
      <c r="G521" s="36" t="str">
        <f>VLOOKUP($E521,Codifiche!$A$2:$D$96,4,FALSE)</f>
        <v>Enti di Stato</v>
      </c>
      <c r="H521" s="38" t="s">
        <v>88</v>
      </c>
      <c r="I521" s="38" t="s">
        <v>500</v>
      </c>
      <c r="J521" s="36"/>
      <c r="K521" s="62" t="s">
        <v>111</v>
      </c>
    </row>
    <row r="522" spans="1:11" x14ac:dyDescent="0.2">
      <c r="A522" s="36" t="s">
        <v>4</v>
      </c>
      <c r="B522" s="36" t="s">
        <v>718</v>
      </c>
      <c r="C522" s="37">
        <v>16</v>
      </c>
      <c r="D522" s="37"/>
      <c r="E522" s="36" t="s">
        <v>238</v>
      </c>
      <c r="F522" s="36" t="str">
        <f>VLOOKUP($E522,Codifiche!$A$2:$D$96,3,FALSE)</f>
        <v>SAC - SERVIZI IGIENICI</v>
      </c>
      <c r="G522" s="36" t="str">
        <f>VLOOKUP($E522,Codifiche!$A$2:$D$96,4,FALSE)</f>
        <v>Gestore</v>
      </c>
      <c r="H522" s="38" t="s">
        <v>283</v>
      </c>
      <c r="I522" s="38" t="s">
        <v>324</v>
      </c>
      <c r="J522" s="36"/>
      <c r="K522" s="62" t="s">
        <v>111</v>
      </c>
    </row>
    <row r="523" spans="1:11" x14ac:dyDescent="0.2">
      <c r="A523" s="36" t="s">
        <v>4</v>
      </c>
      <c r="B523" s="36" t="s">
        <v>638</v>
      </c>
      <c r="C523" s="36">
        <v>10</v>
      </c>
      <c r="D523" s="36"/>
      <c r="E523" s="36" t="s">
        <v>235</v>
      </c>
      <c r="F523" s="36" t="str">
        <f>VLOOKUP($E523,Codifiche!$A$2:$D$96,3,FALSE)</f>
        <v>SAC S.p.A.</v>
      </c>
      <c r="G523" s="36" t="str">
        <f>VLOOKUP($E523,Codifiche!$A$2:$D$96,4,FALSE)</f>
        <v>Gestore</v>
      </c>
      <c r="H523" s="36" t="s">
        <v>88</v>
      </c>
      <c r="I523" s="36" t="s">
        <v>780</v>
      </c>
      <c r="J523" s="36"/>
      <c r="K523" s="62" t="s">
        <v>108</v>
      </c>
    </row>
    <row r="524" spans="1:11" x14ac:dyDescent="0.2">
      <c r="A524" s="36" t="s">
        <v>4</v>
      </c>
      <c r="B524" s="36" t="s">
        <v>639</v>
      </c>
      <c r="C524" s="37">
        <v>50</v>
      </c>
      <c r="D524" s="37"/>
      <c r="E524" s="36" t="s">
        <v>239</v>
      </c>
      <c r="F524" s="36" t="str">
        <f>VLOOKUP($E524,Codifiche!$A$2:$D$96,3,FALSE)</f>
        <v>SAC - SERVIZI GENERALI</v>
      </c>
      <c r="G524" s="36" t="str">
        <f>VLOOKUP($E524,Codifiche!$A$2:$D$96,4,FALSE)</f>
        <v>Gestore</v>
      </c>
      <c r="H524" s="38" t="s">
        <v>88</v>
      </c>
      <c r="I524" s="38" t="s">
        <v>503</v>
      </c>
      <c r="J524" s="36"/>
      <c r="K524" s="62" t="s">
        <v>116</v>
      </c>
    </row>
    <row r="525" spans="1:11" x14ac:dyDescent="0.2">
      <c r="A525" s="36" t="s">
        <v>4</v>
      </c>
      <c r="B525" s="36" t="s">
        <v>640</v>
      </c>
      <c r="C525" s="37">
        <v>11</v>
      </c>
      <c r="D525" s="37"/>
      <c r="E525" s="36" t="s">
        <v>239</v>
      </c>
      <c r="F525" s="36" t="str">
        <f>VLOOKUP($E525,Codifiche!$A$2:$D$96,3,FALSE)</f>
        <v>SAC - SERVIZI GENERALI</v>
      </c>
      <c r="G525" s="36" t="str">
        <f>VLOOKUP($E525,Codifiche!$A$2:$D$96,4,FALSE)</f>
        <v>Gestore</v>
      </c>
      <c r="H525" s="38" t="s">
        <v>88</v>
      </c>
      <c r="I525" s="38" t="s">
        <v>503</v>
      </c>
      <c r="J525" s="36"/>
      <c r="K525" s="62" t="s">
        <v>116</v>
      </c>
    </row>
    <row r="526" spans="1:11" x14ac:dyDescent="0.2">
      <c r="A526" s="36" t="s">
        <v>4</v>
      </c>
      <c r="B526" s="36" t="s">
        <v>641</v>
      </c>
      <c r="C526" s="37">
        <v>5</v>
      </c>
      <c r="D526" s="37"/>
      <c r="E526" s="36" t="s">
        <v>237</v>
      </c>
      <c r="F526" s="36" t="str">
        <f>VLOOKUP($E526,Codifiche!$A$2:$D$96,3,FALSE)</f>
        <v>SAC - LOCALI TECNICI</v>
      </c>
      <c r="G526" s="36" t="str">
        <f>VLOOKUP($E526,Codifiche!$A$2:$D$96,4,FALSE)</f>
        <v>Gestore</v>
      </c>
      <c r="H526" s="38" t="s">
        <v>438</v>
      </c>
      <c r="I526" s="38" t="s">
        <v>473</v>
      </c>
      <c r="J526" s="36"/>
      <c r="K526" s="62" t="s">
        <v>115</v>
      </c>
    </row>
    <row r="527" spans="1:11" x14ac:dyDescent="0.2">
      <c r="A527" s="36" t="s">
        <v>4</v>
      </c>
      <c r="B527" s="36" t="s">
        <v>719</v>
      </c>
      <c r="C527" s="37">
        <v>11</v>
      </c>
      <c r="D527" s="37"/>
      <c r="E527" s="36" t="s">
        <v>238</v>
      </c>
      <c r="F527" s="36" t="str">
        <f>VLOOKUP($E527,Codifiche!$A$2:$D$96,3,FALSE)</f>
        <v>SAC - SERVIZI IGIENICI</v>
      </c>
      <c r="G527" s="36" t="str">
        <f>VLOOKUP($E527,Codifiche!$A$2:$D$96,4,FALSE)</f>
        <v>Gestore</v>
      </c>
      <c r="H527" s="38" t="s">
        <v>283</v>
      </c>
      <c r="I527" s="38" t="s">
        <v>457</v>
      </c>
      <c r="J527" s="36"/>
      <c r="K527" s="62" t="s">
        <v>115</v>
      </c>
    </row>
    <row r="528" spans="1:11" x14ac:dyDescent="0.2">
      <c r="A528" s="36" t="s">
        <v>4</v>
      </c>
      <c r="B528" s="36" t="s">
        <v>720</v>
      </c>
      <c r="C528" s="37">
        <v>11</v>
      </c>
      <c r="D528" s="37"/>
      <c r="E528" s="36" t="s">
        <v>238</v>
      </c>
      <c r="F528" s="36" t="str">
        <f>VLOOKUP($E528,Codifiche!$A$2:$D$96,3,FALSE)</f>
        <v>SAC - SERVIZI IGIENICI</v>
      </c>
      <c r="G528" s="36" t="str">
        <f>VLOOKUP($E528,Codifiche!$A$2:$D$96,4,FALSE)</f>
        <v>Gestore</v>
      </c>
      <c r="H528" s="38" t="s">
        <v>283</v>
      </c>
      <c r="I528" s="38" t="s">
        <v>457</v>
      </c>
      <c r="J528" s="36"/>
      <c r="K528" s="62" t="s">
        <v>115</v>
      </c>
    </row>
    <row r="529" spans="1:67" x14ac:dyDescent="0.2">
      <c r="A529" s="36" t="s">
        <v>4</v>
      </c>
      <c r="B529" s="36" t="s">
        <v>721</v>
      </c>
      <c r="C529" s="37">
        <v>18</v>
      </c>
      <c r="D529" s="37"/>
      <c r="E529" s="36" t="s">
        <v>238</v>
      </c>
      <c r="F529" s="36" t="str">
        <f>VLOOKUP($E529,Codifiche!$A$2:$D$96,3,FALSE)</f>
        <v>SAC - SERVIZI IGIENICI</v>
      </c>
      <c r="G529" s="36" t="str">
        <f>VLOOKUP($E529,Codifiche!$A$2:$D$96,4,FALSE)</f>
        <v>Gestore</v>
      </c>
      <c r="H529" s="38" t="s">
        <v>283</v>
      </c>
      <c r="I529" s="38" t="s">
        <v>457</v>
      </c>
      <c r="J529" s="36"/>
      <c r="K529" s="62" t="s">
        <v>115</v>
      </c>
    </row>
    <row r="530" spans="1:67" x14ac:dyDescent="0.2">
      <c r="A530" s="36" t="s">
        <v>4</v>
      </c>
      <c r="B530" s="36" t="s">
        <v>722</v>
      </c>
      <c r="C530" s="37">
        <v>18</v>
      </c>
      <c r="D530" s="37"/>
      <c r="E530" s="36" t="s">
        <v>238</v>
      </c>
      <c r="F530" s="36" t="str">
        <f>VLOOKUP($E530,Codifiche!$A$2:$D$96,3,FALSE)</f>
        <v>SAC - SERVIZI IGIENICI</v>
      </c>
      <c r="G530" s="36" t="str">
        <f>VLOOKUP($E530,Codifiche!$A$2:$D$96,4,FALSE)</f>
        <v>Gestore</v>
      </c>
      <c r="H530" s="38" t="s">
        <v>283</v>
      </c>
      <c r="I530" s="38" t="s">
        <v>457</v>
      </c>
      <c r="J530" s="36"/>
      <c r="K530" s="62" t="s">
        <v>115</v>
      </c>
    </row>
    <row r="531" spans="1:67" x14ac:dyDescent="0.2">
      <c r="A531" s="36" t="s">
        <v>4</v>
      </c>
      <c r="B531" s="36" t="s">
        <v>642</v>
      </c>
      <c r="C531" s="37">
        <v>6</v>
      </c>
      <c r="D531" s="37"/>
      <c r="E531" s="36" t="s">
        <v>239</v>
      </c>
      <c r="F531" s="36" t="str">
        <f>VLOOKUP($E531,Codifiche!$A$2:$D$96,3,FALSE)</f>
        <v>SAC - SERVIZI GENERALI</v>
      </c>
      <c r="G531" s="36" t="str">
        <f>VLOOKUP($E531,Codifiche!$A$2:$D$96,4,FALSE)</f>
        <v>Gestore</v>
      </c>
      <c r="H531" s="38" t="s">
        <v>88</v>
      </c>
      <c r="I531" s="38" t="s">
        <v>503</v>
      </c>
      <c r="J531" s="36"/>
      <c r="K531" s="62" t="s">
        <v>116</v>
      </c>
    </row>
    <row r="532" spans="1:67" x14ac:dyDescent="0.2">
      <c r="A532" s="36" t="s">
        <v>4</v>
      </c>
      <c r="B532" s="36" t="s">
        <v>643</v>
      </c>
      <c r="C532" s="37">
        <v>46</v>
      </c>
      <c r="D532" s="37"/>
      <c r="E532" s="36" t="s">
        <v>238</v>
      </c>
      <c r="F532" s="36" t="str">
        <f>VLOOKUP($E532,Codifiche!$A$2:$D$96,3,FALSE)</f>
        <v>SAC - SERVIZI IGIENICI</v>
      </c>
      <c r="G532" s="36" t="str">
        <f>VLOOKUP($E532,Codifiche!$A$2:$D$96,4,FALSE)</f>
        <v>Gestore</v>
      </c>
      <c r="H532" s="38" t="s">
        <v>283</v>
      </c>
      <c r="I532" s="38" t="s">
        <v>426</v>
      </c>
      <c r="J532" s="36"/>
      <c r="K532" s="62" t="s">
        <v>165</v>
      </c>
    </row>
    <row r="533" spans="1:67" x14ac:dyDescent="0.2">
      <c r="A533" s="36" t="s">
        <v>4</v>
      </c>
      <c r="B533" s="36" t="s">
        <v>644</v>
      </c>
      <c r="C533" s="37">
        <v>28</v>
      </c>
      <c r="D533" s="37"/>
      <c r="E533" s="36" t="s">
        <v>239</v>
      </c>
      <c r="F533" s="36" t="str">
        <f>VLOOKUP($E533,Codifiche!$A$2:$D$96,3,FALSE)</f>
        <v>SAC - SERVIZI GENERALI</v>
      </c>
      <c r="G533" s="36" t="str">
        <f>VLOOKUP($E533,Codifiche!$A$2:$D$96,4,FALSE)</f>
        <v>Gestore</v>
      </c>
      <c r="H533" s="38" t="s">
        <v>88</v>
      </c>
      <c r="I533" s="38" t="s">
        <v>503</v>
      </c>
      <c r="J533" s="36"/>
      <c r="K533" s="62" t="s">
        <v>116</v>
      </c>
    </row>
    <row r="534" spans="1:67" s="67" customFormat="1" x14ac:dyDescent="0.2">
      <c r="A534" s="36" t="s">
        <v>4</v>
      </c>
      <c r="B534" s="36" t="s">
        <v>645</v>
      </c>
      <c r="C534" s="37">
        <v>503</v>
      </c>
      <c r="D534" s="37"/>
      <c r="E534" s="36" t="s">
        <v>803</v>
      </c>
      <c r="F534" s="36" t="str">
        <f>VLOOKUP($E534,Codifiche!$A$2:$D$96,3,FALSE)</f>
        <v>MYCHEF SPA-MC DONALD</v>
      </c>
      <c r="G534" s="36" t="str">
        <f>VLOOKUP($E534,Codifiche!$A$2:$D$96,4,FALSE)</f>
        <v>Subconcessioni</v>
      </c>
      <c r="H534" s="38" t="s">
        <v>461</v>
      </c>
      <c r="I534" s="38" t="s">
        <v>427</v>
      </c>
      <c r="J534" s="36"/>
      <c r="K534" s="62" t="s">
        <v>165</v>
      </c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</row>
    <row r="535" spans="1:67" x14ac:dyDescent="0.2">
      <c r="A535" s="36" t="s">
        <v>4</v>
      </c>
      <c r="B535" s="36" t="s">
        <v>646</v>
      </c>
      <c r="C535" s="37">
        <v>20</v>
      </c>
      <c r="D535" s="37"/>
      <c r="E535" s="36" t="s">
        <v>238</v>
      </c>
      <c r="F535" s="36" t="str">
        <f>VLOOKUP($E535,Codifiche!$A$2:$D$96,3,FALSE)</f>
        <v>SAC - SERVIZI IGIENICI</v>
      </c>
      <c r="G535" s="36" t="str">
        <f>VLOOKUP($E535,Codifiche!$A$2:$D$96,4,FALSE)</f>
        <v>Gestore</v>
      </c>
      <c r="H535" s="38" t="s">
        <v>283</v>
      </c>
      <c r="I535" s="38" t="s">
        <v>443</v>
      </c>
      <c r="J535" s="36"/>
      <c r="K535" s="62" t="s">
        <v>165</v>
      </c>
    </row>
    <row r="536" spans="1:67" s="67" customFormat="1" x14ac:dyDescent="0.2">
      <c r="A536" s="36" t="s">
        <v>4</v>
      </c>
      <c r="B536" s="36" t="s">
        <v>647</v>
      </c>
      <c r="C536" s="37">
        <v>330</v>
      </c>
      <c r="D536" s="37"/>
      <c r="E536" s="36" t="s">
        <v>803</v>
      </c>
      <c r="F536" s="36" t="str">
        <f>VLOOKUP($E536,Codifiche!$A$2:$D$96,3,FALSE)</f>
        <v>MYCHEF SPA-MC DONALD</v>
      </c>
      <c r="G536" s="36" t="str">
        <f>VLOOKUP($E536,Codifiche!$A$2:$D$96,4,FALSE)</f>
        <v>Subconcessioni</v>
      </c>
      <c r="H536" s="38" t="s">
        <v>461</v>
      </c>
      <c r="I536" s="38" t="s">
        <v>427</v>
      </c>
      <c r="J536" s="36"/>
      <c r="K536" s="62" t="s">
        <v>165</v>
      </c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</row>
    <row r="537" spans="1:67" s="67" customFormat="1" x14ac:dyDescent="0.2">
      <c r="A537" s="36" t="s">
        <v>4</v>
      </c>
      <c r="B537" s="36" t="s">
        <v>648</v>
      </c>
      <c r="C537" s="37">
        <v>135</v>
      </c>
      <c r="D537" s="37"/>
      <c r="E537" s="36" t="s">
        <v>769</v>
      </c>
      <c r="F537" s="36" t="str">
        <f>VLOOKUP($E537,Codifiche!$A$2:$D$96,3,FALSE)</f>
        <v>MYCHEF BRICIOLE</v>
      </c>
      <c r="G537" s="36" t="str">
        <f>VLOOKUP($E537,Codifiche!$A$2:$D$96,4,FALSE)</f>
        <v>Subconcessioni</v>
      </c>
      <c r="H537" s="38" t="s">
        <v>461</v>
      </c>
      <c r="I537" s="38" t="s">
        <v>424</v>
      </c>
      <c r="J537" s="36"/>
      <c r="K537" s="62" t="s">
        <v>165</v>
      </c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</row>
    <row r="538" spans="1:67" x14ac:dyDescent="0.2">
      <c r="A538" s="36" t="s">
        <v>4</v>
      </c>
      <c r="B538" s="36" t="s">
        <v>649</v>
      </c>
      <c r="C538" s="37">
        <v>135</v>
      </c>
      <c r="D538" s="37"/>
      <c r="E538" s="36" t="s">
        <v>261</v>
      </c>
      <c r="F538" s="36" t="str">
        <f>VLOOKUP($E538,Codifiche!$A$2:$D$96,3,FALSE)</f>
        <v>PROMOZIONE E SVILUPPO SICILIA</v>
      </c>
      <c r="G538" s="36" t="str">
        <f>VLOOKUP($E538,Codifiche!$A$2:$D$96,4,FALSE)</f>
        <v>Subconcessioni</v>
      </c>
      <c r="H538" s="38" t="s">
        <v>461</v>
      </c>
      <c r="I538" s="38" t="s">
        <v>424</v>
      </c>
      <c r="J538" s="36"/>
      <c r="K538" s="62" t="s">
        <v>181</v>
      </c>
    </row>
    <row r="539" spans="1:67" x14ac:dyDescent="0.2">
      <c r="A539" s="36" t="s">
        <v>4</v>
      </c>
      <c r="B539" s="36" t="s">
        <v>650</v>
      </c>
      <c r="C539" s="37">
        <v>19</v>
      </c>
      <c r="D539" s="37"/>
      <c r="E539" s="36" t="s">
        <v>239</v>
      </c>
      <c r="F539" s="36" t="str">
        <f>VLOOKUP($E539,Codifiche!$A$2:$D$96,3,FALSE)</f>
        <v>SAC - SERVIZI GENERALI</v>
      </c>
      <c r="G539" s="36" t="str">
        <f>VLOOKUP($E539,Codifiche!$A$2:$D$96,4,FALSE)</f>
        <v>Gestore</v>
      </c>
      <c r="H539" s="38" t="s">
        <v>504</v>
      </c>
      <c r="I539" s="38" t="s">
        <v>423</v>
      </c>
      <c r="J539" s="36"/>
      <c r="K539" s="62" t="s">
        <v>116</v>
      </c>
    </row>
    <row r="540" spans="1:67" x14ac:dyDescent="0.2">
      <c r="A540" s="36" t="s">
        <v>4</v>
      </c>
      <c r="B540" s="36" t="s">
        <v>652</v>
      </c>
      <c r="C540" s="37">
        <v>25</v>
      </c>
      <c r="D540" s="37"/>
      <c r="E540" s="36" t="s">
        <v>239</v>
      </c>
      <c r="F540" s="36" t="str">
        <f>VLOOKUP($E540,Codifiche!$A$2:$D$96,3,FALSE)</f>
        <v>SAC - SERVIZI GENERALI</v>
      </c>
      <c r="G540" s="36" t="str">
        <f>VLOOKUP($E540,Codifiche!$A$2:$D$96,4,FALSE)</f>
        <v>Gestore</v>
      </c>
      <c r="H540" s="38" t="s">
        <v>504</v>
      </c>
      <c r="I540" s="38" t="s">
        <v>346</v>
      </c>
      <c r="J540" s="36"/>
      <c r="K540" s="62" t="s">
        <v>116</v>
      </c>
    </row>
    <row r="541" spans="1:67" x14ac:dyDescent="0.2">
      <c r="A541" s="36" t="s">
        <v>4</v>
      </c>
      <c r="B541" s="36" t="s">
        <v>653</v>
      </c>
      <c r="C541" s="37">
        <v>24</v>
      </c>
      <c r="D541" s="37"/>
      <c r="E541" s="36" t="s">
        <v>239</v>
      </c>
      <c r="F541" s="36" t="str">
        <f>VLOOKUP($E541,Codifiche!$A$2:$D$96,3,FALSE)</f>
        <v>SAC - SERVIZI GENERALI</v>
      </c>
      <c r="G541" s="36" t="str">
        <f>VLOOKUP($E541,Codifiche!$A$2:$D$96,4,FALSE)</f>
        <v>Gestore</v>
      </c>
      <c r="H541" s="38" t="s">
        <v>504</v>
      </c>
      <c r="I541" s="38" t="s">
        <v>39</v>
      </c>
      <c r="J541" s="36"/>
      <c r="K541" s="62" t="s">
        <v>116</v>
      </c>
    </row>
    <row r="542" spans="1:67" x14ac:dyDescent="0.2">
      <c r="A542" s="36" t="s">
        <v>4</v>
      </c>
      <c r="B542" s="36" t="s">
        <v>654</v>
      </c>
      <c r="C542" s="37">
        <v>25</v>
      </c>
      <c r="D542" s="37"/>
      <c r="E542" s="36" t="s">
        <v>239</v>
      </c>
      <c r="F542" s="36" t="str">
        <f>VLOOKUP($E542,Codifiche!$A$2:$D$96,3,FALSE)</f>
        <v>SAC - SERVIZI GENERALI</v>
      </c>
      <c r="G542" s="36" t="str">
        <f>VLOOKUP($E542,Codifiche!$A$2:$D$96,4,FALSE)</f>
        <v>Gestore</v>
      </c>
      <c r="H542" s="38" t="s">
        <v>504</v>
      </c>
      <c r="I542" s="38" t="s">
        <v>384</v>
      </c>
      <c r="J542" s="36"/>
      <c r="K542" s="62" t="s">
        <v>116</v>
      </c>
    </row>
    <row r="543" spans="1:67" x14ac:dyDescent="0.2">
      <c r="A543" s="36" t="s">
        <v>4</v>
      </c>
      <c r="B543" s="36" t="s">
        <v>655</v>
      </c>
      <c r="C543" s="37">
        <v>17</v>
      </c>
      <c r="D543" s="37"/>
      <c r="E543" s="36" t="s">
        <v>239</v>
      </c>
      <c r="F543" s="36" t="str">
        <f>VLOOKUP($E543,Codifiche!$A$2:$D$96,3,FALSE)</f>
        <v>SAC - SERVIZI GENERALI</v>
      </c>
      <c r="G543" s="36" t="str">
        <f>VLOOKUP($E543,Codifiche!$A$2:$D$96,4,FALSE)</f>
        <v>Gestore</v>
      </c>
      <c r="H543" s="38" t="s">
        <v>504</v>
      </c>
      <c r="I543" s="38" t="s">
        <v>402</v>
      </c>
      <c r="J543" s="36"/>
      <c r="K543" s="62" t="s">
        <v>116</v>
      </c>
    </row>
    <row r="544" spans="1:67" ht="13.2" thickBot="1" x14ac:dyDescent="0.25">
      <c r="A544" s="39" t="s">
        <v>4</v>
      </c>
      <c r="B544" s="39" t="s">
        <v>656</v>
      </c>
      <c r="C544" s="40">
        <v>17</v>
      </c>
      <c r="D544" s="40"/>
      <c r="E544" s="39" t="s">
        <v>239</v>
      </c>
      <c r="F544" s="39" t="str">
        <f>VLOOKUP($E544,Codifiche!$A$2:$D$96,3,FALSE)</f>
        <v>SAC - SERVIZI GENERALI</v>
      </c>
      <c r="G544" s="39" t="str">
        <f>VLOOKUP($E544,Codifiche!$A$2:$D$96,4,FALSE)</f>
        <v>Gestore</v>
      </c>
      <c r="H544" s="41" t="s">
        <v>504</v>
      </c>
      <c r="I544" s="41" t="s">
        <v>404</v>
      </c>
      <c r="J544" s="39"/>
      <c r="K544" s="63" t="s">
        <v>116</v>
      </c>
    </row>
    <row r="545" spans="1:11" ht="13.2" thickTop="1" x14ac:dyDescent="0.2">
      <c r="A545" s="42" t="s">
        <v>5</v>
      </c>
      <c r="B545" s="42" t="s">
        <v>41</v>
      </c>
      <c r="C545" s="43">
        <v>22</v>
      </c>
      <c r="D545" s="43"/>
      <c r="E545" s="42" t="s">
        <v>241</v>
      </c>
      <c r="F545" s="42" t="str">
        <f>VLOOKUP($E545,Codifiche!$A$2:$D$96,3,FALSE)</f>
        <v>DIREZIONE AEROPORTO</v>
      </c>
      <c r="G545" s="42" t="str">
        <f>VLOOKUP($E545,Codifiche!$A$2:$D$96,4,FALSE)</f>
        <v>Enti di Stato</v>
      </c>
      <c r="H545" s="44" t="s">
        <v>276</v>
      </c>
      <c r="I545" s="44" t="s">
        <v>276</v>
      </c>
      <c r="J545" s="42"/>
      <c r="K545" s="64" t="s">
        <v>124</v>
      </c>
    </row>
    <row r="546" spans="1:11" x14ac:dyDescent="0.2">
      <c r="A546" s="36" t="s">
        <v>5</v>
      </c>
      <c r="B546" s="36" t="s">
        <v>42</v>
      </c>
      <c r="C546" s="37">
        <v>32</v>
      </c>
      <c r="D546" s="37"/>
      <c r="E546" s="36" t="s">
        <v>241</v>
      </c>
      <c r="F546" s="36" t="str">
        <f>VLOOKUP($E546,Codifiche!$A$2:$D$96,3,FALSE)</f>
        <v>DIREZIONE AEROPORTO</v>
      </c>
      <c r="G546" s="36" t="str">
        <f>VLOOKUP($E546,Codifiche!$A$2:$D$96,4,FALSE)</f>
        <v>Enti di Stato</v>
      </c>
      <c r="H546" s="38" t="s">
        <v>276</v>
      </c>
      <c r="I546" s="38" t="s">
        <v>276</v>
      </c>
      <c r="J546" s="36"/>
      <c r="K546" s="62" t="s">
        <v>124</v>
      </c>
    </row>
    <row r="547" spans="1:11" x14ac:dyDescent="0.2">
      <c r="A547" s="36" t="s">
        <v>5</v>
      </c>
      <c r="B547" s="36" t="s">
        <v>43</v>
      </c>
      <c r="C547" s="37">
        <v>29</v>
      </c>
      <c r="D547" s="37"/>
      <c r="E547" s="36" t="s">
        <v>241</v>
      </c>
      <c r="F547" s="36" t="str">
        <f>VLOOKUP($E547,Codifiche!$A$2:$D$96,3,FALSE)</f>
        <v>DIREZIONE AEROPORTO</v>
      </c>
      <c r="G547" s="36" t="str">
        <f>VLOOKUP($E547,Codifiche!$A$2:$D$96,4,FALSE)</f>
        <v>Enti di Stato</v>
      </c>
      <c r="H547" s="38" t="s">
        <v>276</v>
      </c>
      <c r="I547" s="38" t="s">
        <v>276</v>
      </c>
      <c r="J547" s="36"/>
      <c r="K547" s="62" t="s">
        <v>124</v>
      </c>
    </row>
    <row r="548" spans="1:11" x14ac:dyDescent="0.2">
      <c r="A548" s="36" t="s">
        <v>5</v>
      </c>
      <c r="B548" s="36" t="s">
        <v>45</v>
      </c>
      <c r="C548" s="37">
        <v>32</v>
      </c>
      <c r="D548" s="37"/>
      <c r="E548" s="36" t="s">
        <v>241</v>
      </c>
      <c r="F548" s="36" t="str">
        <f>VLOOKUP($E548,Codifiche!$A$2:$D$96,3,FALSE)</f>
        <v>DIREZIONE AEROPORTO</v>
      </c>
      <c r="G548" s="36" t="str">
        <f>VLOOKUP($E548,Codifiche!$A$2:$D$96,4,FALSE)</f>
        <v>Enti di Stato</v>
      </c>
      <c r="H548" s="38" t="s">
        <v>276</v>
      </c>
      <c r="I548" s="38" t="s">
        <v>276</v>
      </c>
      <c r="J548" s="36"/>
      <c r="K548" s="62" t="s">
        <v>124</v>
      </c>
    </row>
    <row r="549" spans="1:11" x14ac:dyDescent="0.2">
      <c r="A549" s="36" t="s">
        <v>5</v>
      </c>
      <c r="B549" s="36" t="s">
        <v>46</v>
      </c>
      <c r="C549" s="37">
        <v>21</v>
      </c>
      <c r="D549" s="37"/>
      <c r="E549" s="36" t="s">
        <v>241</v>
      </c>
      <c r="F549" s="36" t="str">
        <f>VLOOKUP($E549,Codifiche!$A$2:$D$96,3,FALSE)</f>
        <v>DIREZIONE AEROPORTO</v>
      </c>
      <c r="G549" s="36" t="str">
        <f>VLOOKUP($E549,Codifiche!$A$2:$D$96,4,FALSE)</f>
        <v>Enti di Stato</v>
      </c>
      <c r="H549" s="38" t="s">
        <v>276</v>
      </c>
      <c r="I549" s="38" t="s">
        <v>276</v>
      </c>
      <c r="J549" s="36"/>
      <c r="K549" s="62" t="s">
        <v>124</v>
      </c>
    </row>
    <row r="550" spans="1:11" x14ac:dyDescent="0.2">
      <c r="A550" s="36" t="s">
        <v>5</v>
      </c>
      <c r="B550" s="36" t="s">
        <v>48</v>
      </c>
      <c r="C550" s="37">
        <v>21</v>
      </c>
      <c r="D550" s="37"/>
      <c r="E550" s="36" t="s">
        <v>241</v>
      </c>
      <c r="F550" s="36" t="str">
        <f>VLOOKUP($E550,Codifiche!$A$2:$D$96,3,FALSE)</f>
        <v>DIREZIONE AEROPORTO</v>
      </c>
      <c r="G550" s="36" t="str">
        <f>VLOOKUP($E550,Codifiche!$A$2:$D$96,4,FALSE)</f>
        <v>Enti di Stato</v>
      </c>
      <c r="H550" s="38" t="s">
        <v>276</v>
      </c>
      <c r="I550" s="38" t="s">
        <v>276</v>
      </c>
      <c r="J550" s="36"/>
      <c r="K550" s="62" t="s">
        <v>124</v>
      </c>
    </row>
    <row r="551" spans="1:11" x14ac:dyDescent="0.2">
      <c r="A551" s="36" t="s">
        <v>5</v>
      </c>
      <c r="B551" s="36" t="s">
        <v>49</v>
      </c>
      <c r="C551" s="37">
        <v>23</v>
      </c>
      <c r="D551" s="37"/>
      <c r="E551" s="36" t="s">
        <v>241</v>
      </c>
      <c r="F551" s="36" t="str">
        <f>VLOOKUP($E551,Codifiche!$A$2:$D$96,3,FALSE)</f>
        <v>DIREZIONE AEROPORTO</v>
      </c>
      <c r="G551" s="36" t="str">
        <f>VLOOKUP($E551,Codifiche!$A$2:$D$96,4,FALSE)</f>
        <v>Enti di Stato</v>
      </c>
      <c r="H551" s="38" t="s">
        <v>276</v>
      </c>
      <c r="I551" s="38" t="s">
        <v>276</v>
      </c>
      <c r="J551" s="36"/>
      <c r="K551" s="62" t="s">
        <v>124</v>
      </c>
    </row>
    <row r="552" spans="1:11" x14ac:dyDescent="0.2">
      <c r="A552" s="36" t="s">
        <v>5</v>
      </c>
      <c r="B552" s="36" t="s">
        <v>50</v>
      </c>
      <c r="C552" s="37">
        <v>30</v>
      </c>
      <c r="D552" s="37"/>
      <c r="E552" s="36" t="s">
        <v>241</v>
      </c>
      <c r="F552" s="36" t="str">
        <f>VLOOKUP($E552,Codifiche!$A$2:$D$96,3,FALSE)</f>
        <v>DIREZIONE AEROPORTO</v>
      </c>
      <c r="G552" s="36" t="str">
        <f>VLOOKUP($E552,Codifiche!$A$2:$D$96,4,FALSE)</f>
        <v>Enti di Stato</v>
      </c>
      <c r="H552" s="38" t="s">
        <v>276</v>
      </c>
      <c r="I552" s="38" t="s">
        <v>276</v>
      </c>
      <c r="J552" s="36"/>
      <c r="K552" s="62" t="s">
        <v>124</v>
      </c>
    </row>
    <row r="553" spans="1:11" x14ac:dyDescent="0.2">
      <c r="A553" s="36" t="s">
        <v>5</v>
      </c>
      <c r="B553" s="36" t="s">
        <v>51</v>
      </c>
      <c r="C553" s="37">
        <v>18</v>
      </c>
      <c r="D553" s="37"/>
      <c r="E553" s="36" t="s">
        <v>241</v>
      </c>
      <c r="F553" s="36" t="str">
        <f>VLOOKUP($E553,Codifiche!$A$2:$D$96,3,FALSE)</f>
        <v>DIREZIONE AEROPORTO</v>
      </c>
      <c r="G553" s="36" t="str">
        <f>VLOOKUP($E553,Codifiche!$A$2:$D$96,4,FALSE)</f>
        <v>Enti di Stato</v>
      </c>
      <c r="H553" s="38" t="s">
        <v>276</v>
      </c>
      <c r="I553" s="38" t="s">
        <v>276</v>
      </c>
      <c r="J553" s="36"/>
      <c r="K553" s="62" t="s">
        <v>124</v>
      </c>
    </row>
    <row r="554" spans="1:11" x14ac:dyDescent="0.2">
      <c r="A554" s="36" t="s">
        <v>5</v>
      </c>
      <c r="B554" s="36" t="s">
        <v>52</v>
      </c>
      <c r="C554" s="37">
        <v>6</v>
      </c>
      <c r="D554" s="37"/>
      <c r="E554" s="36" t="s">
        <v>237</v>
      </c>
      <c r="F554" s="36" t="str">
        <f>VLOOKUP($E554,Codifiche!$A$2:$D$96,3,FALSE)</f>
        <v>SAC - LOCALI TECNICI</v>
      </c>
      <c r="G554" s="36" t="str">
        <f>VLOOKUP($E554,Codifiche!$A$2:$D$96,4,FALSE)</f>
        <v>Gestore</v>
      </c>
      <c r="H554" s="38" t="s">
        <v>438</v>
      </c>
      <c r="I554" s="38" t="s">
        <v>70</v>
      </c>
      <c r="J554" s="36"/>
      <c r="K554" s="62" t="s">
        <v>114</v>
      </c>
    </row>
    <row r="555" spans="1:11" x14ac:dyDescent="0.2">
      <c r="A555" s="36" t="s">
        <v>5</v>
      </c>
      <c r="B555" s="36" t="s">
        <v>604</v>
      </c>
      <c r="C555" s="37">
        <v>9</v>
      </c>
      <c r="D555" s="37"/>
      <c r="E555" s="36" t="s">
        <v>239</v>
      </c>
      <c r="F555" s="36" t="str">
        <f>VLOOKUP($E555,Codifiche!$A$2:$D$96,3,FALSE)</f>
        <v>SAC - SERVIZI GENERALI</v>
      </c>
      <c r="G555" s="36" t="str">
        <f>VLOOKUP($E555,Codifiche!$A$2:$D$96,4,FALSE)</f>
        <v>Gestore</v>
      </c>
      <c r="H555" s="38" t="s">
        <v>476</v>
      </c>
      <c r="I555" s="38" t="s">
        <v>429</v>
      </c>
      <c r="J555" s="36"/>
      <c r="K555" s="62" t="s">
        <v>116</v>
      </c>
    </row>
    <row r="556" spans="1:11" x14ac:dyDescent="0.2">
      <c r="A556" s="36" t="s">
        <v>5</v>
      </c>
      <c r="B556" s="36" t="s">
        <v>605</v>
      </c>
      <c r="C556" s="37">
        <v>32</v>
      </c>
      <c r="D556" s="37"/>
      <c r="E556" s="36" t="s">
        <v>241</v>
      </c>
      <c r="F556" s="36" t="str">
        <f>VLOOKUP($E556,Codifiche!$A$2:$D$96,3,FALSE)</f>
        <v>DIREZIONE AEROPORTO</v>
      </c>
      <c r="G556" s="36" t="str">
        <f>VLOOKUP($E556,Codifiche!$A$2:$D$96,4,FALSE)</f>
        <v>Enti di Stato</v>
      </c>
      <c r="H556" s="38" t="s">
        <v>88</v>
      </c>
      <c r="I556" s="38" t="s">
        <v>430</v>
      </c>
      <c r="J556" s="36"/>
      <c r="K556" s="62" t="s">
        <v>124</v>
      </c>
    </row>
    <row r="557" spans="1:11" x14ac:dyDescent="0.2">
      <c r="A557" s="36" t="s">
        <v>5</v>
      </c>
      <c r="B557" s="36" t="s">
        <v>53</v>
      </c>
      <c r="C557" s="37">
        <v>6</v>
      </c>
      <c r="D557" s="37"/>
      <c r="E557" s="36" t="s">
        <v>239</v>
      </c>
      <c r="F557" s="36" t="str">
        <f>VLOOKUP($E557,Codifiche!$A$2:$D$96,3,FALSE)</f>
        <v>SAC - SERVIZI GENERALI</v>
      </c>
      <c r="G557" s="36" t="str">
        <f>VLOOKUP($E557,Codifiche!$A$2:$D$96,4,FALSE)</f>
        <v>Gestore</v>
      </c>
      <c r="H557" s="38" t="s">
        <v>476</v>
      </c>
      <c r="I557" s="38" t="s">
        <v>431</v>
      </c>
      <c r="J557" s="36"/>
      <c r="K557" s="62" t="s">
        <v>116</v>
      </c>
    </row>
    <row r="558" spans="1:11" x14ac:dyDescent="0.2">
      <c r="A558" s="36" t="s">
        <v>5</v>
      </c>
      <c r="B558" s="36" t="s">
        <v>54</v>
      </c>
      <c r="C558" s="37">
        <v>34</v>
      </c>
      <c r="D558" s="37"/>
      <c r="E558" s="36" t="s">
        <v>241</v>
      </c>
      <c r="F558" s="36" t="str">
        <f>VLOOKUP($E558,Codifiche!$A$2:$D$96,3,FALSE)</f>
        <v>DIREZIONE AEROPORTO</v>
      </c>
      <c r="G558" s="36" t="str">
        <f>VLOOKUP($E558,Codifiche!$A$2:$D$96,4,FALSE)</f>
        <v>Enti di Stato</v>
      </c>
      <c r="H558" s="38" t="s">
        <v>88</v>
      </c>
      <c r="I558" s="38" t="s">
        <v>432</v>
      </c>
      <c r="J558" s="36"/>
      <c r="K558" s="62" t="s">
        <v>124</v>
      </c>
    </row>
    <row r="559" spans="1:11" x14ac:dyDescent="0.2">
      <c r="A559" s="36" t="s">
        <v>5</v>
      </c>
      <c r="B559" s="36" t="s">
        <v>56</v>
      </c>
      <c r="C559" s="37">
        <v>17</v>
      </c>
      <c r="D559" s="37"/>
      <c r="E559" s="36" t="s">
        <v>239</v>
      </c>
      <c r="F559" s="36" t="str">
        <f>VLOOKUP($E559,Codifiche!$A$2:$D$96,3,FALSE)</f>
        <v>SAC - SERVIZI GENERALI</v>
      </c>
      <c r="G559" s="36" t="str">
        <f>VLOOKUP($E559,Codifiche!$A$2:$D$96,4,FALSE)</f>
        <v>Gestore</v>
      </c>
      <c r="H559" s="38" t="s">
        <v>504</v>
      </c>
      <c r="I559" s="38" t="s">
        <v>320</v>
      </c>
      <c r="J559" s="36"/>
      <c r="K559" s="62" t="s">
        <v>116</v>
      </c>
    </row>
    <row r="560" spans="1:11" x14ac:dyDescent="0.2">
      <c r="A560" s="36" t="s">
        <v>5</v>
      </c>
      <c r="B560" s="36" t="s">
        <v>58</v>
      </c>
      <c r="C560" s="37">
        <v>17</v>
      </c>
      <c r="D560" s="37"/>
      <c r="E560" s="36" t="s">
        <v>239</v>
      </c>
      <c r="F560" s="36" t="str">
        <f>VLOOKUP($E560,Codifiche!$A$2:$D$96,3,FALSE)</f>
        <v>SAC - SERVIZI GENERALI</v>
      </c>
      <c r="G560" s="36" t="str">
        <f>VLOOKUP($E560,Codifiche!$A$2:$D$96,4,FALSE)</f>
        <v>Gestore</v>
      </c>
      <c r="H560" s="38" t="s">
        <v>504</v>
      </c>
      <c r="I560" s="38" t="s">
        <v>321</v>
      </c>
      <c r="J560" s="36"/>
      <c r="K560" s="62" t="s">
        <v>116</v>
      </c>
    </row>
    <row r="561" spans="1:11" ht="13.2" thickBot="1" x14ac:dyDescent="0.25">
      <c r="A561" s="39" t="s">
        <v>5</v>
      </c>
      <c r="B561" s="39" t="s">
        <v>60</v>
      </c>
      <c r="C561" s="40">
        <v>19</v>
      </c>
      <c r="D561" s="40"/>
      <c r="E561" s="39" t="s">
        <v>238</v>
      </c>
      <c r="F561" s="39" t="str">
        <f>VLOOKUP($E561,Codifiche!$A$2:$D$96,3,FALSE)</f>
        <v>SAC - SERVIZI IGIENICI</v>
      </c>
      <c r="G561" s="39" t="str">
        <f>VLOOKUP($E561,Codifiche!$A$2:$D$96,4,FALSE)</f>
        <v>Gestore</v>
      </c>
      <c r="H561" s="41" t="s">
        <v>283</v>
      </c>
      <c r="I561" s="41" t="s">
        <v>459</v>
      </c>
      <c r="J561" s="39"/>
      <c r="K561" s="63" t="s">
        <v>115</v>
      </c>
    </row>
    <row r="562" spans="1:11" ht="13.2" thickTop="1" x14ac:dyDescent="0.2">
      <c r="A562" s="42" t="s">
        <v>6</v>
      </c>
      <c r="B562" s="42" t="s">
        <v>41</v>
      </c>
      <c r="C562" s="43">
        <v>23</v>
      </c>
      <c r="D562" s="43"/>
      <c r="E562" s="42" t="s">
        <v>235</v>
      </c>
      <c r="F562" s="42" t="str">
        <f>VLOOKUP($E562,Codifiche!$A$2:$D$96,3,FALSE)</f>
        <v>SAC S.p.A.</v>
      </c>
      <c r="G562" s="42" t="str">
        <f>VLOOKUP($E562,Codifiche!$A$2:$D$96,4,FALSE)</f>
        <v>Gestore</v>
      </c>
      <c r="H562" s="44" t="s">
        <v>276</v>
      </c>
      <c r="I562" s="44" t="s">
        <v>539</v>
      </c>
      <c r="J562" s="42"/>
      <c r="K562" s="64" t="s">
        <v>106</v>
      </c>
    </row>
    <row r="563" spans="1:11" x14ac:dyDescent="0.2">
      <c r="A563" s="36" t="s">
        <v>6</v>
      </c>
      <c r="B563" s="36" t="s">
        <v>42</v>
      </c>
      <c r="C563" s="37">
        <v>33</v>
      </c>
      <c r="D563" s="37"/>
      <c r="E563" s="36" t="s">
        <v>235</v>
      </c>
      <c r="F563" s="36" t="str">
        <f>VLOOKUP($E563,Codifiche!$A$2:$D$96,3,FALSE)</f>
        <v>SAC S.p.A.</v>
      </c>
      <c r="G563" s="36" t="str">
        <f>VLOOKUP($E563,Codifiche!$A$2:$D$96,4,FALSE)</f>
        <v>Gestore</v>
      </c>
      <c r="H563" s="38" t="s">
        <v>276</v>
      </c>
      <c r="I563" s="38" t="s">
        <v>539</v>
      </c>
      <c r="J563" s="36"/>
      <c r="K563" s="62" t="s">
        <v>106</v>
      </c>
    </row>
    <row r="564" spans="1:11" x14ac:dyDescent="0.2">
      <c r="A564" s="36" t="s">
        <v>6</v>
      </c>
      <c r="B564" s="36" t="s">
        <v>43</v>
      </c>
      <c r="C564" s="37">
        <v>21</v>
      </c>
      <c r="D564" s="37"/>
      <c r="E564" s="36" t="s">
        <v>241</v>
      </c>
      <c r="F564" s="36" t="str">
        <f>VLOOKUP($E564,Codifiche!$A$2:$D$96,3,FALSE)</f>
        <v>DIREZIONE AEROPORTO</v>
      </c>
      <c r="G564" s="36" t="str">
        <f>VLOOKUP($E564,Codifiche!$A$2:$D$96,4,FALSE)</f>
        <v>Enti di Stato</v>
      </c>
      <c r="H564" s="38" t="s">
        <v>276</v>
      </c>
      <c r="I564" s="38" t="s">
        <v>276</v>
      </c>
      <c r="J564" s="36"/>
      <c r="K564" s="62" t="s">
        <v>124</v>
      </c>
    </row>
    <row r="565" spans="1:11" x14ac:dyDescent="0.2">
      <c r="A565" s="36" t="s">
        <v>6</v>
      </c>
      <c r="B565" s="36" t="s">
        <v>45</v>
      </c>
      <c r="C565" s="37">
        <v>18</v>
      </c>
      <c r="D565" s="37"/>
      <c r="E565" s="36" t="s">
        <v>235</v>
      </c>
      <c r="F565" s="36" t="str">
        <f>VLOOKUP($E565,Codifiche!$A$2:$D$96,3,FALSE)</f>
        <v>SAC S.p.A.</v>
      </c>
      <c r="G565" s="36" t="str">
        <f>VLOOKUP($E565,Codifiche!$A$2:$D$96,4,FALSE)</f>
        <v>Gestore</v>
      </c>
      <c r="H565" s="38" t="s">
        <v>276</v>
      </c>
      <c r="I565" s="38" t="s">
        <v>526</v>
      </c>
      <c r="J565" s="36"/>
      <c r="K565" s="62" t="s">
        <v>106</v>
      </c>
    </row>
    <row r="566" spans="1:11" x14ac:dyDescent="0.2">
      <c r="A566" s="36" t="s">
        <v>6</v>
      </c>
      <c r="B566" s="36" t="s">
        <v>46</v>
      </c>
      <c r="C566" s="37">
        <v>32</v>
      </c>
      <c r="D566" s="37"/>
      <c r="E566" s="36" t="s">
        <v>241</v>
      </c>
      <c r="F566" s="36" t="str">
        <f>VLOOKUP($E566,Codifiche!$A$2:$D$96,3,FALSE)</f>
        <v>DIREZIONE AEROPORTO</v>
      </c>
      <c r="G566" s="36" t="str">
        <f>VLOOKUP($E566,Codifiche!$A$2:$D$96,4,FALSE)</f>
        <v>Enti di Stato</v>
      </c>
      <c r="H566" s="38" t="s">
        <v>276</v>
      </c>
      <c r="I566" s="38" t="s">
        <v>421</v>
      </c>
      <c r="J566" s="36"/>
      <c r="K566" s="62" t="s">
        <v>124</v>
      </c>
    </row>
    <row r="567" spans="1:11" x14ac:dyDescent="0.2">
      <c r="A567" s="36" t="s">
        <v>6</v>
      </c>
      <c r="B567" s="36" t="s">
        <v>48</v>
      </c>
      <c r="C567" s="37">
        <v>21</v>
      </c>
      <c r="D567" s="37"/>
      <c r="E567" s="36" t="s">
        <v>241</v>
      </c>
      <c r="F567" s="36" t="str">
        <f>VLOOKUP($E567,Codifiche!$A$2:$D$96,3,FALSE)</f>
        <v>DIREZIONE AEROPORTO</v>
      </c>
      <c r="G567" s="36" t="str">
        <f>VLOOKUP($E567,Codifiche!$A$2:$D$96,4,FALSE)</f>
        <v>Enti di Stato</v>
      </c>
      <c r="H567" s="38" t="s">
        <v>276</v>
      </c>
      <c r="I567" s="38" t="s">
        <v>276</v>
      </c>
      <c r="J567" s="36"/>
      <c r="K567" s="62" t="s">
        <v>124</v>
      </c>
    </row>
    <row r="568" spans="1:11" x14ac:dyDescent="0.2">
      <c r="A568" s="36" t="s">
        <v>6</v>
      </c>
      <c r="B568" s="36" t="s">
        <v>49</v>
      </c>
      <c r="C568" s="37">
        <v>34</v>
      </c>
      <c r="D568" s="37"/>
      <c r="E568" s="36" t="s">
        <v>241</v>
      </c>
      <c r="F568" s="36" t="str">
        <f>VLOOKUP($E568,Codifiche!$A$2:$D$96,3,FALSE)</f>
        <v>DIREZIONE AEROPORTO</v>
      </c>
      <c r="G568" s="36" t="str">
        <f>VLOOKUP($E568,Codifiche!$A$2:$D$96,4,FALSE)</f>
        <v>Enti di Stato</v>
      </c>
      <c r="H568" s="38" t="s">
        <v>276</v>
      </c>
      <c r="I568" s="38" t="s">
        <v>276</v>
      </c>
      <c r="J568" s="36"/>
      <c r="K568" s="62" t="s">
        <v>124</v>
      </c>
    </row>
    <row r="569" spans="1:11" x14ac:dyDescent="0.2">
      <c r="A569" s="36" t="s">
        <v>6</v>
      </c>
      <c r="B569" s="36" t="s">
        <v>50</v>
      </c>
      <c r="C569" s="37">
        <v>16</v>
      </c>
      <c r="D569" s="37"/>
      <c r="E569" s="36" t="s">
        <v>241</v>
      </c>
      <c r="F569" s="36" t="str">
        <f>VLOOKUP($E569,Codifiche!$A$2:$D$96,3,FALSE)</f>
        <v>DIREZIONE AEROPORTO</v>
      </c>
      <c r="G569" s="36" t="str">
        <f>VLOOKUP($E569,Codifiche!$A$2:$D$96,4,FALSE)</f>
        <v>Enti di Stato</v>
      </c>
      <c r="H569" s="38" t="s">
        <v>276</v>
      </c>
      <c r="I569" s="38" t="s">
        <v>276</v>
      </c>
      <c r="J569" s="36"/>
      <c r="K569" s="62" t="s">
        <v>124</v>
      </c>
    </row>
    <row r="570" spans="1:11" x14ac:dyDescent="0.2">
      <c r="A570" s="36" t="s">
        <v>6</v>
      </c>
      <c r="B570" s="36" t="s">
        <v>51</v>
      </c>
      <c r="C570" s="37">
        <v>13</v>
      </c>
      <c r="D570" s="37"/>
      <c r="E570" s="36" t="s">
        <v>241</v>
      </c>
      <c r="F570" s="36" t="str">
        <f>VLOOKUP($E570,Codifiche!$A$2:$D$96,3,FALSE)</f>
        <v>DIREZIONE AEROPORTO</v>
      </c>
      <c r="G570" s="36" t="str">
        <f>VLOOKUP($E570,Codifiche!$A$2:$D$96,4,FALSE)</f>
        <v>Enti di Stato</v>
      </c>
      <c r="H570" s="38" t="s">
        <v>276</v>
      </c>
      <c r="I570" s="38" t="s">
        <v>276</v>
      </c>
      <c r="J570" s="36"/>
      <c r="K570" s="62" t="s">
        <v>124</v>
      </c>
    </row>
    <row r="571" spans="1:11" x14ac:dyDescent="0.2">
      <c r="A571" s="36" t="s">
        <v>6</v>
      </c>
      <c r="B571" s="36" t="s">
        <v>52</v>
      </c>
      <c r="C571" s="37">
        <v>18</v>
      </c>
      <c r="D571" s="37"/>
      <c r="E571" s="36" t="s">
        <v>241</v>
      </c>
      <c r="F571" s="36" t="str">
        <f>VLOOKUP($E571,Codifiche!$A$2:$D$96,3,FALSE)</f>
        <v>DIREZIONE AEROPORTO</v>
      </c>
      <c r="G571" s="36" t="str">
        <f>VLOOKUP($E571,Codifiche!$A$2:$D$96,4,FALSE)</f>
        <v>Enti di Stato</v>
      </c>
      <c r="H571" s="38" t="s">
        <v>276</v>
      </c>
      <c r="I571" s="38" t="s">
        <v>276</v>
      </c>
      <c r="J571" s="36"/>
      <c r="K571" s="62" t="s">
        <v>124</v>
      </c>
    </row>
    <row r="572" spans="1:11" x14ac:dyDescent="0.2">
      <c r="A572" s="36" t="s">
        <v>6</v>
      </c>
      <c r="B572" s="36" t="s">
        <v>604</v>
      </c>
      <c r="C572" s="37">
        <v>6</v>
      </c>
      <c r="D572" s="37"/>
      <c r="E572" s="36" t="s">
        <v>237</v>
      </c>
      <c r="F572" s="36" t="str">
        <f>VLOOKUP($E572,Codifiche!$A$2:$D$96,3,FALSE)</f>
        <v>SAC - LOCALI TECNICI</v>
      </c>
      <c r="G572" s="36" t="str">
        <f>VLOOKUP($E572,Codifiche!$A$2:$D$96,4,FALSE)</f>
        <v>Gestore</v>
      </c>
      <c r="H572" s="38" t="s">
        <v>438</v>
      </c>
      <c r="I572" s="38" t="s">
        <v>70</v>
      </c>
      <c r="J572" s="36"/>
      <c r="K572" s="62" t="s">
        <v>124</v>
      </c>
    </row>
    <row r="573" spans="1:11" x14ac:dyDescent="0.2">
      <c r="A573" s="36" t="s">
        <v>6</v>
      </c>
      <c r="B573" s="36" t="s">
        <v>605</v>
      </c>
      <c r="C573" s="37">
        <v>9</v>
      </c>
      <c r="D573" s="37"/>
      <c r="E573" s="36" t="s">
        <v>239</v>
      </c>
      <c r="F573" s="36" t="str">
        <f>VLOOKUP($E573,Codifiche!$A$2:$D$96,3,FALSE)</f>
        <v>SAC - SERVIZI GENERALI</v>
      </c>
      <c r="G573" s="36" t="str">
        <f>VLOOKUP($E573,Codifiche!$A$2:$D$96,4,FALSE)</f>
        <v>Gestore</v>
      </c>
      <c r="H573" s="38" t="s">
        <v>476</v>
      </c>
      <c r="I573" s="38" t="s">
        <v>429</v>
      </c>
      <c r="J573" s="36"/>
      <c r="K573" s="62" t="s">
        <v>116</v>
      </c>
    </row>
    <row r="574" spans="1:11" x14ac:dyDescent="0.2">
      <c r="A574" s="36" t="s">
        <v>6</v>
      </c>
      <c r="B574" s="36" t="s">
        <v>53</v>
      </c>
      <c r="C574" s="37">
        <v>32</v>
      </c>
      <c r="D574" s="37"/>
      <c r="E574" s="36" t="s">
        <v>241</v>
      </c>
      <c r="F574" s="36" t="str">
        <f>VLOOKUP($E574,Codifiche!$A$2:$D$96,3,FALSE)</f>
        <v>DIREZIONE AEROPORTO</v>
      </c>
      <c r="G574" s="36" t="str">
        <f>VLOOKUP($E574,Codifiche!$A$2:$D$96,4,FALSE)</f>
        <v>Enti di Stato</v>
      </c>
      <c r="H574" s="38" t="s">
        <v>88</v>
      </c>
      <c r="I574" s="38" t="s">
        <v>430</v>
      </c>
      <c r="J574" s="36"/>
      <c r="K574" s="62" t="s">
        <v>124</v>
      </c>
    </row>
    <row r="575" spans="1:11" x14ac:dyDescent="0.2">
      <c r="A575" s="36" t="s">
        <v>6</v>
      </c>
      <c r="B575" s="36" t="s">
        <v>54</v>
      </c>
      <c r="C575" s="37">
        <v>7</v>
      </c>
      <c r="D575" s="37"/>
      <c r="E575" s="36" t="s">
        <v>239</v>
      </c>
      <c r="F575" s="36" t="str">
        <f>VLOOKUP($E575,Codifiche!$A$2:$D$96,3,FALSE)</f>
        <v>SAC - SERVIZI GENERALI</v>
      </c>
      <c r="G575" s="36" t="str">
        <f>VLOOKUP($E575,Codifiche!$A$2:$D$96,4,FALSE)</f>
        <v>Gestore</v>
      </c>
      <c r="H575" s="38" t="s">
        <v>476</v>
      </c>
      <c r="I575" s="38" t="s">
        <v>431</v>
      </c>
      <c r="J575" s="36"/>
      <c r="K575" s="62" t="s">
        <v>116</v>
      </c>
    </row>
    <row r="576" spans="1:11" x14ac:dyDescent="0.2">
      <c r="A576" s="36" t="s">
        <v>6</v>
      </c>
      <c r="B576" s="36" t="s">
        <v>56</v>
      </c>
      <c r="C576" s="37">
        <v>33</v>
      </c>
      <c r="D576" s="37"/>
      <c r="E576" s="36" t="s">
        <v>241</v>
      </c>
      <c r="F576" s="36" t="str">
        <f>VLOOKUP($E576,Codifiche!$A$2:$D$96,3,FALSE)</f>
        <v>DIREZIONE AEROPORTO</v>
      </c>
      <c r="G576" s="36" t="str">
        <f>VLOOKUP($E576,Codifiche!$A$2:$D$96,4,FALSE)</f>
        <v>Enti di Stato</v>
      </c>
      <c r="H576" s="38" t="s">
        <v>88</v>
      </c>
      <c r="I576" s="38" t="s">
        <v>432</v>
      </c>
      <c r="J576" s="36"/>
      <c r="K576" s="62" t="s">
        <v>124</v>
      </c>
    </row>
    <row r="577" spans="1:11" x14ac:dyDescent="0.2">
      <c r="A577" s="36" t="s">
        <v>6</v>
      </c>
      <c r="B577" s="36" t="s">
        <v>58</v>
      </c>
      <c r="C577" s="37">
        <v>17</v>
      </c>
      <c r="D577" s="37"/>
      <c r="E577" s="36" t="s">
        <v>239</v>
      </c>
      <c r="F577" s="36" t="str">
        <f>VLOOKUP($E577,Codifiche!$A$2:$D$96,3,FALSE)</f>
        <v>SAC - SERVIZI GENERALI</v>
      </c>
      <c r="G577" s="36" t="str">
        <f>VLOOKUP($E577,Codifiche!$A$2:$D$96,4,FALSE)</f>
        <v>Gestore</v>
      </c>
      <c r="H577" s="38" t="s">
        <v>504</v>
      </c>
      <c r="I577" s="38" t="s">
        <v>320</v>
      </c>
      <c r="J577" s="36"/>
      <c r="K577" s="62" t="s">
        <v>116</v>
      </c>
    </row>
    <row r="578" spans="1:11" x14ac:dyDescent="0.2">
      <c r="A578" s="36" t="s">
        <v>6</v>
      </c>
      <c r="B578" s="36" t="s">
        <v>60</v>
      </c>
      <c r="C578" s="37">
        <v>17</v>
      </c>
      <c r="D578" s="37"/>
      <c r="E578" s="36" t="s">
        <v>239</v>
      </c>
      <c r="F578" s="36" t="str">
        <f>VLOOKUP($E578,Codifiche!$A$2:$D$96,3,FALSE)</f>
        <v>SAC - SERVIZI GENERALI</v>
      </c>
      <c r="G578" s="36" t="str">
        <f>VLOOKUP($E578,Codifiche!$A$2:$D$96,4,FALSE)</f>
        <v>Gestore</v>
      </c>
      <c r="H578" s="38" t="s">
        <v>504</v>
      </c>
      <c r="I578" s="38" t="s">
        <v>321</v>
      </c>
      <c r="J578" s="36"/>
      <c r="K578" s="62" t="s">
        <v>116</v>
      </c>
    </row>
    <row r="579" spans="1:11" ht="13.2" thickBot="1" x14ac:dyDescent="0.25">
      <c r="A579" s="39" t="s">
        <v>6</v>
      </c>
      <c r="B579" s="39" t="s">
        <v>61</v>
      </c>
      <c r="C579" s="40">
        <v>19</v>
      </c>
      <c r="D579" s="40"/>
      <c r="E579" s="39" t="s">
        <v>238</v>
      </c>
      <c r="F579" s="39" t="str">
        <f>VLOOKUP($E579,Codifiche!$A$2:$D$96,3,FALSE)</f>
        <v>SAC - SERVIZI IGIENICI</v>
      </c>
      <c r="G579" s="39" t="str">
        <f>VLOOKUP($E579,Codifiche!$A$2:$D$96,4,FALSE)</f>
        <v>Gestore</v>
      </c>
      <c r="H579" s="41" t="s">
        <v>283</v>
      </c>
      <c r="I579" s="41" t="s">
        <v>459</v>
      </c>
      <c r="J579" s="39"/>
      <c r="K579" s="63" t="s">
        <v>115</v>
      </c>
    </row>
    <row r="580" spans="1:11" ht="13.2" thickTop="1" x14ac:dyDescent="0.2">
      <c r="A580" s="75" t="s">
        <v>104</v>
      </c>
      <c r="B580" s="75" t="s">
        <v>41</v>
      </c>
      <c r="C580" s="76">
        <v>92</v>
      </c>
      <c r="D580" s="76"/>
      <c r="E580" s="75" t="s">
        <v>235</v>
      </c>
      <c r="F580" s="75" t="str">
        <f>VLOOKUP($E580,Codifiche!$A$2:$D$96,3,FALSE)</f>
        <v>SAC S.p.A.</v>
      </c>
      <c r="G580" s="75" t="str">
        <f>VLOOKUP($E580,Codifiche!$A$2:$D$96,4,FALSE)</f>
        <v>Gestore</v>
      </c>
      <c r="H580" s="77" t="s">
        <v>276</v>
      </c>
      <c r="I580" s="77" t="s">
        <v>276</v>
      </c>
      <c r="J580" s="75"/>
      <c r="K580" s="64" t="s">
        <v>126</v>
      </c>
    </row>
    <row r="581" spans="1:11" x14ac:dyDescent="0.2">
      <c r="A581" s="69" t="s">
        <v>104</v>
      </c>
      <c r="B581" s="69" t="s">
        <v>42</v>
      </c>
      <c r="C581" s="70">
        <v>19</v>
      </c>
      <c r="D581" s="70"/>
      <c r="E581" s="69" t="s">
        <v>235</v>
      </c>
      <c r="F581" s="69" t="str">
        <f>VLOOKUP($E581,Codifiche!$A$2:$D$96,3,FALSE)</f>
        <v>SAC S.p.A.</v>
      </c>
      <c r="G581" s="69" t="str">
        <f>VLOOKUP($E581,Codifiche!$A$2:$D$96,4,FALSE)</f>
        <v>Gestore</v>
      </c>
      <c r="H581" s="71" t="s">
        <v>276</v>
      </c>
      <c r="I581" s="71" t="s">
        <v>276</v>
      </c>
      <c r="J581" s="69"/>
      <c r="K581" s="62" t="s">
        <v>126</v>
      </c>
    </row>
    <row r="582" spans="1:11" x14ac:dyDescent="0.2">
      <c r="A582" s="69" t="s">
        <v>104</v>
      </c>
      <c r="B582" s="69" t="s">
        <v>598</v>
      </c>
      <c r="C582" s="70">
        <v>28</v>
      </c>
      <c r="D582" s="70"/>
      <c r="E582" s="69" t="s">
        <v>235</v>
      </c>
      <c r="F582" s="69" t="str">
        <f>VLOOKUP($E582,Codifiche!$A$2:$D$96,3,FALSE)</f>
        <v>SAC S.p.A.</v>
      </c>
      <c r="G582" s="69" t="str">
        <f>VLOOKUP($E582,Codifiche!$A$2:$D$96,4,FALSE)</f>
        <v>Gestore</v>
      </c>
      <c r="H582" s="78" t="s">
        <v>276</v>
      </c>
      <c r="I582" s="78" t="s">
        <v>276</v>
      </c>
      <c r="J582" s="69"/>
      <c r="K582" s="62" t="s">
        <v>116</v>
      </c>
    </row>
    <row r="583" spans="1:11" x14ac:dyDescent="0.2">
      <c r="A583" s="69" t="s">
        <v>104</v>
      </c>
      <c r="B583" s="69" t="s">
        <v>805</v>
      </c>
      <c r="C583" s="70">
        <v>48</v>
      </c>
      <c r="D583" s="70"/>
      <c r="E583" s="69" t="s">
        <v>235</v>
      </c>
      <c r="F583" s="69" t="str">
        <f>VLOOKUP($E583,Codifiche!$A$2:$D$96,3,FALSE)</f>
        <v>SAC S.p.A.</v>
      </c>
      <c r="G583" s="69" t="str">
        <f>VLOOKUP($E583,Codifiche!$A$2:$D$96,4,FALSE)</f>
        <v>Gestore</v>
      </c>
      <c r="H583" s="71" t="s">
        <v>276</v>
      </c>
      <c r="I583" s="71" t="s">
        <v>276</v>
      </c>
      <c r="J583" s="69"/>
      <c r="K583" s="62" t="s">
        <v>116</v>
      </c>
    </row>
    <row r="584" spans="1:11" x14ac:dyDescent="0.2">
      <c r="A584" s="69" t="s">
        <v>104</v>
      </c>
      <c r="B584" s="69" t="s">
        <v>806</v>
      </c>
      <c r="C584" s="70">
        <v>18</v>
      </c>
      <c r="D584" s="70"/>
      <c r="E584" s="69" t="s">
        <v>235</v>
      </c>
      <c r="F584" s="69" t="str">
        <f>VLOOKUP($E584,Codifiche!$A$2:$D$96,3,FALSE)</f>
        <v>SAC S.p.A.</v>
      </c>
      <c r="G584" s="69" t="str">
        <f>VLOOKUP($E584,Codifiche!$A$2:$D$96,4,FALSE)</f>
        <v>Gestore</v>
      </c>
      <c r="H584" s="71" t="s">
        <v>276</v>
      </c>
      <c r="I584" s="71" t="s">
        <v>276</v>
      </c>
      <c r="J584" s="69"/>
      <c r="K584" s="62" t="s">
        <v>116</v>
      </c>
    </row>
    <row r="585" spans="1:11" ht="13.2" thickBot="1" x14ac:dyDescent="0.25">
      <c r="A585" s="69" t="s">
        <v>104</v>
      </c>
      <c r="B585" s="69" t="s">
        <v>807</v>
      </c>
      <c r="C585" s="70">
        <v>34</v>
      </c>
      <c r="D585" s="70"/>
      <c r="E585" s="69" t="s">
        <v>238</v>
      </c>
      <c r="F585" s="69" t="str">
        <f>VLOOKUP($E585,Codifiche!$A$2:$D$96,3,FALSE)</f>
        <v>SAC - SERVIZI IGIENICI</v>
      </c>
      <c r="G585" s="69" t="str">
        <f>VLOOKUP($E585,Codifiche!$A$2:$D$96,4,FALSE)</f>
        <v>Gestore</v>
      </c>
      <c r="H585" s="71" t="s">
        <v>283</v>
      </c>
      <c r="I585" s="71" t="s">
        <v>283</v>
      </c>
      <c r="J585" s="69"/>
      <c r="K585" s="63" t="s">
        <v>116</v>
      </c>
    </row>
    <row r="586" spans="1:11" ht="13.2" thickTop="1" x14ac:dyDescent="0.2">
      <c r="A586" s="69" t="s">
        <v>104</v>
      </c>
      <c r="B586" s="69" t="s">
        <v>808</v>
      </c>
      <c r="C586" s="70">
        <v>52</v>
      </c>
      <c r="D586" s="70"/>
      <c r="E586" s="69" t="s">
        <v>239</v>
      </c>
      <c r="F586" s="69" t="str">
        <f>VLOOKUP($E577,Codifiche!$A$2:$D$96,3,FALSE)</f>
        <v>SAC - SERVIZI GENERALI</v>
      </c>
      <c r="G586" s="69" t="str">
        <f>VLOOKUP($E586,Codifiche!$A$2:$D$96,4,FALSE)</f>
        <v>Gestore</v>
      </c>
      <c r="H586" s="71" t="s">
        <v>88</v>
      </c>
      <c r="I586" s="71" t="s">
        <v>88</v>
      </c>
      <c r="J586" s="69"/>
      <c r="K586" s="66"/>
    </row>
    <row r="587" spans="1:11" x14ac:dyDescent="0.2">
      <c r="A587" s="69" t="s">
        <v>104</v>
      </c>
      <c r="B587" s="69" t="s">
        <v>809</v>
      </c>
      <c r="C587" s="70">
        <v>37</v>
      </c>
      <c r="D587" s="70"/>
      <c r="E587" s="69" t="s">
        <v>235</v>
      </c>
      <c r="F587" s="69" t="str">
        <f>VLOOKUP($E577,Codifiche!$A$2:$D$96,3,FALSE)</f>
        <v>SAC - SERVIZI GENERALI</v>
      </c>
      <c r="G587" s="69" t="str">
        <f>VLOOKUP($E586,Codifiche!$A$2:$D$96,4,FALSE)</f>
        <v>Gestore</v>
      </c>
      <c r="H587" s="71" t="s">
        <v>276</v>
      </c>
      <c r="I587" s="71" t="s">
        <v>810</v>
      </c>
      <c r="J587" s="69"/>
      <c r="K587" s="66"/>
    </row>
    <row r="588" spans="1:11" x14ac:dyDescent="0.2">
      <c r="A588" s="69" t="s">
        <v>104</v>
      </c>
      <c r="B588" s="69" t="s">
        <v>45</v>
      </c>
      <c r="C588" s="70">
        <v>15</v>
      </c>
      <c r="D588" s="70"/>
      <c r="E588" s="69" t="s">
        <v>239</v>
      </c>
      <c r="F588" s="69" t="str">
        <f>VLOOKUP($E575,Codifiche!$A$2:$D$96,3,FALSE)</f>
        <v>SAC - SERVIZI GENERALI</v>
      </c>
      <c r="G588" s="69" t="str">
        <f>VLOOKUP($E586,Codifiche!$A$2:$D$96,4,FALSE)</f>
        <v>Gestore</v>
      </c>
      <c r="H588" s="71" t="s">
        <v>504</v>
      </c>
      <c r="I588" s="71" t="s">
        <v>321</v>
      </c>
      <c r="J588" s="69"/>
      <c r="K588" s="66"/>
    </row>
    <row r="589" spans="1:11" ht="13.2" thickBot="1" x14ac:dyDescent="0.25">
      <c r="A589" s="79" t="s">
        <v>104</v>
      </c>
      <c r="B589" s="79" t="s">
        <v>46</v>
      </c>
      <c r="C589" s="80">
        <v>15</v>
      </c>
      <c r="D589" s="80"/>
      <c r="E589" s="79" t="s">
        <v>239</v>
      </c>
      <c r="F589" s="79" t="str">
        <f>VLOOKUP($E575,Codifiche!$A$2:$D$96,3,FALSE)</f>
        <v>SAC - SERVIZI GENERALI</v>
      </c>
      <c r="G589" s="79" t="str">
        <f>VLOOKUP($E586,Codifiche!$A$2:$D$96,4,FALSE)</f>
        <v>Gestore</v>
      </c>
      <c r="H589" s="81" t="s">
        <v>504</v>
      </c>
      <c r="I589" s="81" t="s">
        <v>320</v>
      </c>
      <c r="J589" s="79"/>
      <c r="K589" s="66"/>
    </row>
    <row r="590" spans="1:11" ht="13.2" thickTop="1" x14ac:dyDescent="0.2">
      <c r="A590" s="75" t="s">
        <v>105</v>
      </c>
      <c r="B590" s="75" t="s">
        <v>41</v>
      </c>
      <c r="C590" s="76">
        <v>15</v>
      </c>
      <c r="D590" s="76"/>
      <c r="E590" s="75" t="s">
        <v>239</v>
      </c>
      <c r="F590" s="75" t="str">
        <f>VLOOKUP($E590,Codifiche!$A$2:$D$96,3,FALSE)</f>
        <v>SAC - SERVIZI GENERALI</v>
      </c>
      <c r="G590" s="75" t="str">
        <f>VLOOKUP($E590,Codifiche!$A$2:$D$96,4,FALSE)</f>
        <v>Gestore</v>
      </c>
      <c r="H590" s="77" t="s">
        <v>504</v>
      </c>
      <c r="I590" s="77" t="s">
        <v>320</v>
      </c>
      <c r="J590" s="75"/>
      <c r="K590" s="64" t="s">
        <v>116</v>
      </c>
    </row>
    <row r="591" spans="1:11" x14ac:dyDescent="0.2">
      <c r="A591" s="69" t="s">
        <v>105</v>
      </c>
      <c r="B591" s="69" t="s">
        <v>42</v>
      </c>
      <c r="C591" s="70">
        <v>7</v>
      </c>
      <c r="D591" s="70"/>
      <c r="E591" s="69" t="s">
        <v>237</v>
      </c>
      <c r="F591" s="69" t="str">
        <f>VLOOKUP($E591,Codifiche!$A$2:$D$96,3,FALSE)</f>
        <v>SAC - LOCALI TECNICI</v>
      </c>
      <c r="G591" s="69" t="str">
        <f>VLOOKUP($E591,Codifiche!$A$2:$D$96,4,FALSE)</f>
        <v>Gestore</v>
      </c>
      <c r="H591" s="71" t="s">
        <v>438</v>
      </c>
      <c r="I591" s="71" t="s">
        <v>435</v>
      </c>
      <c r="J591" s="69"/>
      <c r="K591" s="62" t="s">
        <v>114</v>
      </c>
    </row>
    <row r="592" spans="1:11" x14ac:dyDescent="0.2">
      <c r="A592" s="69" t="s">
        <v>105</v>
      </c>
      <c r="B592" s="69" t="s">
        <v>43</v>
      </c>
      <c r="C592" s="70">
        <v>5</v>
      </c>
      <c r="D592" s="70"/>
      <c r="E592" s="69" t="s">
        <v>237</v>
      </c>
      <c r="F592" s="69" t="str">
        <f>VLOOKUP($E592,Codifiche!$A$2:$D$96,3,FALSE)</f>
        <v>SAC - LOCALI TECNICI</v>
      </c>
      <c r="G592" s="69" t="str">
        <f>VLOOKUP($E592,Codifiche!$A$2:$D$96,4,FALSE)</f>
        <v>Gestore</v>
      </c>
      <c r="H592" s="71" t="s">
        <v>438</v>
      </c>
      <c r="I592" s="71" t="s">
        <v>344</v>
      </c>
      <c r="J592" s="69"/>
      <c r="K592" s="62" t="s">
        <v>114</v>
      </c>
    </row>
    <row r="593" spans="1:11" x14ac:dyDescent="0.2">
      <c r="A593" s="69" t="s">
        <v>105</v>
      </c>
      <c r="B593" s="69" t="s">
        <v>45</v>
      </c>
      <c r="C593" s="70">
        <v>5</v>
      </c>
      <c r="D593" s="70"/>
      <c r="E593" s="69" t="s">
        <v>237</v>
      </c>
      <c r="F593" s="69" t="str">
        <f>VLOOKUP($E593,Codifiche!$A$2:$D$96,3,FALSE)</f>
        <v>SAC - LOCALI TECNICI</v>
      </c>
      <c r="G593" s="69" t="str">
        <f>VLOOKUP($E593,Codifiche!$A$2:$D$96,4,FALSE)</f>
        <v>Gestore</v>
      </c>
      <c r="H593" s="71" t="s">
        <v>438</v>
      </c>
      <c r="I593" s="71" t="s">
        <v>435</v>
      </c>
      <c r="J593" s="69"/>
      <c r="K593" s="62" t="s">
        <v>114</v>
      </c>
    </row>
    <row r="594" spans="1:11" x14ac:dyDescent="0.2">
      <c r="A594" s="69" t="s">
        <v>105</v>
      </c>
      <c r="B594" s="69" t="s">
        <v>46</v>
      </c>
      <c r="C594" s="70">
        <v>5</v>
      </c>
      <c r="D594" s="70"/>
      <c r="E594" s="69" t="s">
        <v>237</v>
      </c>
      <c r="F594" s="69" t="str">
        <f>VLOOKUP($E594,Codifiche!$A$2:$D$96,3,FALSE)</f>
        <v>SAC - LOCALI TECNICI</v>
      </c>
      <c r="G594" s="69" t="str">
        <f>VLOOKUP($E594,Codifiche!$A$2:$D$96,4,FALSE)</f>
        <v>Gestore</v>
      </c>
      <c r="H594" s="71" t="s">
        <v>438</v>
      </c>
      <c r="I594" s="71" t="s">
        <v>435</v>
      </c>
      <c r="J594" s="69"/>
      <c r="K594" s="62" t="s">
        <v>114</v>
      </c>
    </row>
    <row r="595" spans="1:11" ht="13.2" thickBot="1" x14ac:dyDescent="0.25">
      <c r="A595" s="72" t="s">
        <v>105</v>
      </c>
      <c r="B595" s="72" t="s">
        <v>48</v>
      </c>
      <c r="C595" s="73">
        <v>374</v>
      </c>
      <c r="D595" s="73"/>
      <c r="E595" s="72" t="s">
        <v>237</v>
      </c>
      <c r="F595" s="72" t="str">
        <f>VLOOKUP($E595,Codifiche!$A$2:$D$96,3,FALSE)</f>
        <v>SAC - LOCALI TECNICI</v>
      </c>
      <c r="G595" s="72" t="str">
        <f>VLOOKUP($E595,Codifiche!$A$2:$D$96,4,FALSE)</f>
        <v>Gestore</v>
      </c>
      <c r="H595" s="74" t="s">
        <v>438</v>
      </c>
      <c r="I595" s="74" t="s">
        <v>436</v>
      </c>
      <c r="J595" s="72"/>
      <c r="K595" s="63" t="s">
        <v>114</v>
      </c>
    </row>
    <row r="596" spans="1:11" ht="13.2" thickTop="1" x14ac:dyDescent="0.2">
      <c r="A596" s="75" t="s">
        <v>787</v>
      </c>
      <c r="B596" s="75" t="s">
        <v>41</v>
      </c>
      <c r="C596" s="76">
        <v>9</v>
      </c>
      <c r="D596" s="76"/>
      <c r="E596" s="75" t="s">
        <v>237</v>
      </c>
      <c r="F596" s="75" t="str">
        <f>VLOOKUP($E596,Codifiche!$A$2:$D$96,3,FALSE)</f>
        <v>SAC - LOCALI TECNICI</v>
      </c>
      <c r="G596" s="75" t="str">
        <f>VLOOKUP($E596,Codifiche!$A$2:$D$96,4,FALSE)</f>
        <v>Gestore</v>
      </c>
      <c r="H596" s="77" t="s">
        <v>438</v>
      </c>
      <c r="I596" s="77" t="s">
        <v>344</v>
      </c>
      <c r="J596" s="75"/>
      <c r="K596" s="64"/>
    </row>
    <row r="597" spans="1:11" s="102" customFormat="1" x14ac:dyDescent="0.2">
      <c r="A597" s="99" t="s">
        <v>787</v>
      </c>
      <c r="B597" s="99" t="s">
        <v>42</v>
      </c>
      <c r="C597" s="100">
        <v>4</v>
      </c>
      <c r="D597" s="100"/>
      <c r="E597" s="99" t="s">
        <v>877</v>
      </c>
      <c r="F597" s="99" t="str">
        <f>VLOOKUP($E597,Codifiche!$A$2:$D$96,3,FALSE)</f>
        <v>EURONET 360 FINANCE</v>
      </c>
      <c r="G597" s="99" t="str">
        <f>VLOOKUP($E597,Codifiche!$A$2:$D$96,4,FALSE)</f>
        <v>Subconcessioni</v>
      </c>
      <c r="H597" s="101" t="s">
        <v>855</v>
      </c>
      <c r="I597" s="101" t="s">
        <v>855</v>
      </c>
      <c r="J597" s="99"/>
      <c r="K597" s="65"/>
    </row>
    <row r="598" spans="1:11" s="102" customFormat="1" x14ac:dyDescent="0.2">
      <c r="A598" s="99" t="s">
        <v>787</v>
      </c>
      <c r="B598" s="99" t="s">
        <v>598</v>
      </c>
      <c r="C598" s="100">
        <v>816</v>
      </c>
      <c r="D598" s="100"/>
      <c r="E598" s="99" t="s">
        <v>239</v>
      </c>
      <c r="F598" s="99" t="str">
        <f>VLOOKUP($E598,Codifiche!$A$2:$D$96,3,FALSE)</f>
        <v>SAC - SERVIZI GENERALI</v>
      </c>
      <c r="G598" s="99" t="str">
        <f>VLOOKUP($E598,Codifiche!$A$2:$D$96,4,FALSE)</f>
        <v>Gestore</v>
      </c>
      <c r="H598" s="101" t="s">
        <v>790</v>
      </c>
      <c r="I598" s="101" t="s">
        <v>791</v>
      </c>
      <c r="J598" s="99"/>
      <c r="K598" s="62"/>
    </row>
    <row r="599" spans="1:11" s="102" customFormat="1" x14ac:dyDescent="0.2">
      <c r="A599" s="99" t="s">
        <v>787</v>
      </c>
      <c r="B599" s="99" t="s">
        <v>43</v>
      </c>
      <c r="C599" s="100">
        <v>27</v>
      </c>
      <c r="D599" s="100"/>
      <c r="E599" s="99" t="s">
        <v>249</v>
      </c>
      <c r="F599" s="99" t="str">
        <f>VLOOKUP($E599,Codifiche!$A$2:$D$96,3,FALSE)</f>
        <v>CROCE ROSSA ITALIANA</v>
      </c>
      <c r="G599" s="99" t="str">
        <f>VLOOKUP($E599,Codifiche!$A$2:$D$96,4,FALSE)</f>
        <v>Enti di Stato</v>
      </c>
      <c r="H599" s="101" t="s">
        <v>276</v>
      </c>
      <c r="I599" s="101" t="s">
        <v>276</v>
      </c>
      <c r="J599" s="99"/>
      <c r="K599" s="4"/>
    </row>
    <row r="600" spans="1:11" s="102" customFormat="1" x14ac:dyDescent="0.2">
      <c r="A600" s="99" t="s">
        <v>787</v>
      </c>
      <c r="B600" s="99" t="s">
        <v>45</v>
      </c>
      <c r="C600" s="100">
        <v>45</v>
      </c>
      <c r="D600" s="100"/>
      <c r="E600" s="99" t="s">
        <v>239</v>
      </c>
      <c r="F600" s="99" t="str">
        <f>VLOOKUP($E600,Codifiche!$A$2:$D$96,3,FALSE)</f>
        <v>SAC - SERVIZI GENERALI</v>
      </c>
      <c r="G600" s="99" t="str">
        <f>VLOOKUP($E600,Codifiche!$A$2:$D$96,4,FALSE)</f>
        <v>Gestore</v>
      </c>
      <c r="H600" s="101" t="s">
        <v>792</v>
      </c>
      <c r="I600" s="101" t="s">
        <v>793</v>
      </c>
      <c r="J600" s="99"/>
      <c r="K600" s="4"/>
    </row>
    <row r="601" spans="1:11" s="102" customFormat="1" x14ac:dyDescent="0.2">
      <c r="A601" s="99" t="s">
        <v>787</v>
      </c>
      <c r="B601" s="99" t="s">
        <v>46</v>
      </c>
      <c r="C601" s="100">
        <v>13</v>
      </c>
      <c r="D601" s="100"/>
      <c r="E601" s="99" t="s">
        <v>788</v>
      </c>
      <c r="F601" s="99" t="str">
        <f>VLOOKUP($E601,Codifiche!$A$2:$D$96,3,FALSE)</f>
        <v>CHEF EXPRESS SPA-ANTICA FOCACCERIA</v>
      </c>
      <c r="G601" s="99" t="str">
        <f>VLOOKUP($E601,Codifiche!$A$2:$D$96,4,FALSE)</f>
        <v>Subconcessioni</v>
      </c>
      <c r="H601" s="101" t="s">
        <v>399</v>
      </c>
      <c r="I601" s="101" t="s">
        <v>399</v>
      </c>
      <c r="J601" s="99"/>
      <c r="K601" s="4"/>
    </row>
    <row r="602" spans="1:11" s="67" customFormat="1" ht="25.2" x14ac:dyDescent="0.2">
      <c r="A602" s="107" t="s">
        <v>787</v>
      </c>
      <c r="B602" s="107" t="s">
        <v>48</v>
      </c>
      <c r="C602" s="108">
        <v>250</v>
      </c>
      <c r="D602" s="108"/>
      <c r="E602" s="107" t="s">
        <v>268</v>
      </c>
      <c r="F602" s="107" t="str">
        <f>VLOOKUP($E602,Codifiche!$A$2:$D$96,3,FALSE)</f>
        <v>LAGARDERE</v>
      </c>
      <c r="G602" s="107" t="str">
        <f>VLOOKUP($E602,Codifiche!$A$2:$D$96,4,FALSE)</f>
        <v>Subconcessioni</v>
      </c>
      <c r="H602" s="110" t="s">
        <v>902</v>
      </c>
      <c r="I602" s="110" t="s">
        <v>902</v>
      </c>
      <c r="J602" s="107"/>
      <c r="K602" s="4"/>
    </row>
    <row r="603" spans="1:11" x14ac:dyDescent="0.2">
      <c r="A603" s="36" t="s">
        <v>787</v>
      </c>
      <c r="B603" s="36" t="s">
        <v>49</v>
      </c>
      <c r="C603" s="37">
        <v>56</v>
      </c>
      <c r="D603" s="37"/>
      <c r="E603" s="36" t="s">
        <v>237</v>
      </c>
      <c r="F603" s="36" t="str">
        <f>VLOOKUP($E603,Codifiche!$A$2:$D$96,3,FALSE)</f>
        <v>SAC - LOCALI TECNICI</v>
      </c>
      <c r="G603" s="36" t="str">
        <f>VLOOKUP($E603,Codifiche!$A$2:$D$96,4,FALSE)</f>
        <v>Gestore</v>
      </c>
      <c r="H603" s="38" t="s">
        <v>438</v>
      </c>
      <c r="I603" s="38" t="s">
        <v>438</v>
      </c>
      <c r="J603" s="36"/>
    </row>
    <row r="604" spans="1:11" x14ac:dyDescent="0.2">
      <c r="A604" s="36" t="s">
        <v>787</v>
      </c>
      <c r="B604" s="36" t="s">
        <v>50</v>
      </c>
      <c r="C604" s="37">
        <v>24</v>
      </c>
      <c r="D604" s="37"/>
      <c r="E604" s="36" t="s">
        <v>246</v>
      </c>
      <c r="F604" s="36" t="str">
        <f>VLOOKUP($E604,Codifiche!$A$2:$D$96,3,FALSE)</f>
        <v>GUARDIA DI FINANZA</v>
      </c>
      <c r="G604" s="36" t="str">
        <f>VLOOKUP($E604,Codifiche!$A$2:$D$96,4,FALSE)</f>
        <v>Enti di Stato</v>
      </c>
      <c r="H604" s="38" t="s">
        <v>276</v>
      </c>
      <c r="I604" s="38" t="s">
        <v>276</v>
      </c>
      <c r="J604" s="36"/>
    </row>
    <row r="605" spans="1:11" x14ac:dyDescent="0.2">
      <c r="A605" s="36" t="s">
        <v>787</v>
      </c>
      <c r="B605" s="36" t="s">
        <v>51</v>
      </c>
      <c r="C605" s="37">
        <v>24</v>
      </c>
      <c r="D605" s="37"/>
      <c r="E605" s="36" t="s">
        <v>247</v>
      </c>
      <c r="F605" s="36" t="str">
        <f>VLOOKUP($E605,Codifiche!$A$2:$D$96,3,FALSE)</f>
        <v>DOGANA</v>
      </c>
      <c r="G605" s="36" t="str">
        <f>VLOOKUP($E605,Codifiche!$A$2:$D$96,4,FALSE)</f>
        <v>Enti di Stato</v>
      </c>
      <c r="H605" s="38" t="s">
        <v>276</v>
      </c>
      <c r="I605" s="38" t="s">
        <v>276</v>
      </c>
      <c r="J605" s="36"/>
    </row>
    <row r="606" spans="1:11" x14ac:dyDescent="0.2">
      <c r="A606" s="36" t="s">
        <v>787</v>
      </c>
      <c r="B606" s="36" t="s">
        <v>52</v>
      </c>
      <c r="C606" s="37">
        <v>21</v>
      </c>
      <c r="D606" s="37"/>
      <c r="E606" s="36" t="s">
        <v>245</v>
      </c>
      <c r="F606" s="36" t="str">
        <f>VLOOKUP($E606,Codifiche!$A$2:$D$96,3,FALSE)</f>
        <v>CARABINIERI</v>
      </c>
      <c r="G606" s="36" t="str">
        <f>VLOOKUP($E606,Codifiche!$A$2:$D$96,4,FALSE)</f>
        <v>Enti di Stato</v>
      </c>
      <c r="H606" s="38" t="s">
        <v>276</v>
      </c>
      <c r="I606" s="38" t="s">
        <v>276</v>
      </c>
      <c r="J606" s="36"/>
    </row>
    <row r="607" spans="1:11" x14ac:dyDescent="0.2">
      <c r="A607" s="36" t="s">
        <v>787</v>
      </c>
      <c r="B607" s="36" t="s">
        <v>604</v>
      </c>
      <c r="C607" s="37">
        <v>24</v>
      </c>
      <c r="D607" s="37"/>
      <c r="E607" s="36" t="s">
        <v>243</v>
      </c>
      <c r="F607" s="36" t="str">
        <f>VLOOKUP($E607,Codifiche!$A$2:$D$96,3,FALSE)</f>
        <v>POLIZIA</v>
      </c>
      <c r="G607" s="36" t="str">
        <f>VLOOKUP($E607,Codifiche!$A$2:$D$96,4,FALSE)</f>
        <v>Enti di Stato</v>
      </c>
      <c r="H607" s="38" t="s">
        <v>276</v>
      </c>
      <c r="I607" s="38" t="s">
        <v>276</v>
      </c>
      <c r="J607" s="36"/>
    </row>
    <row r="608" spans="1:11" s="67" customFormat="1" x14ac:dyDescent="0.2">
      <c r="A608" s="107" t="s">
        <v>787</v>
      </c>
      <c r="B608" s="107" t="s">
        <v>605</v>
      </c>
      <c r="C608" s="108">
        <v>23</v>
      </c>
      <c r="D608" s="108"/>
      <c r="E608" s="107" t="s">
        <v>268</v>
      </c>
      <c r="F608" s="107" t="str">
        <f>VLOOKUP($E608,Codifiche!$A$2:$D$96,3,FALSE)</f>
        <v>LAGARDERE</v>
      </c>
      <c r="G608" s="107" t="str">
        <f>VLOOKUP($E608,Codifiche!$A$2:$D$96,4,FALSE)</f>
        <v>Subconcessioni</v>
      </c>
      <c r="H608" s="109" t="s">
        <v>903</v>
      </c>
      <c r="I608" s="109" t="s">
        <v>903</v>
      </c>
      <c r="J608" s="107"/>
      <c r="K608" s="4"/>
    </row>
    <row r="609" spans="1:12" x14ac:dyDescent="0.2">
      <c r="A609" s="69" t="s">
        <v>787</v>
      </c>
      <c r="B609" s="69" t="s">
        <v>53</v>
      </c>
      <c r="C609" s="70">
        <v>31</v>
      </c>
      <c r="D609" s="70"/>
      <c r="E609" s="69" t="s">
        <v>729</v>
      </c>
      <c r="F609" s="69" t="str">
        <f>VLOOKUP($E609,Codifiche!$A$2:$D$96,3,FALSE)</f>
        <v>GH CATANIA</v>
      </c>
      <c r="G609" s="69" t="str">
        <f>VLOOKUP($E609,Codifiche!$A$2:$D$96,4,FALSE)</f>
        <v>Operatori Aeroportuali</v>
      </c>
      <c r="H609" s="71" t="s">
        <v>276</v>
      </c>
      <c r="I609" s="71" t="s">
        <v>276</v>
      </c>
      <c r="J609" s="69"/>
    </row>
    <row r="610" spans="1:12" x14ac:dyDescent="0.2">
      <c r="A610" s="69" t="s">
        <v>787</v>
      </c>
      <c r="B610" s="69" t="s">
        <v>54</v>
      </c>
      <c r="C610" s="70">
        <v>62</v>
      </c>
      <c r="D610" s="70"/>
      <c r="E610" s="69" t="s">
        <v>239</v>
      </c>
      <c r="F610" s="69" t="str">
        <f>VLOOKUP($E610,Codifiche!$A$2:$D$96,3,FALSE)</f>
        <v>SAC - SERVIZI GENERALI</v>
      </c>
      <c r="G610" s="69" t="str">
        <f>VLOOKUP($E610,Codifiche!$A$2:$D$96,4,FALSE)</f>
        <v>Gestore</v>
      </c>
      <c r="H610" s="71" t="s">
        <v>283</v>
      </c>
      <c r="I610" s="71" t="s">
        <v>283</v>
      </c>
      <c r="J610" s="69"/>
    </row>
    <row r="611" spans="1:12" x14ac:dyDescent="0.2">
      <c r="A611" s="69" t="s">
        <v>787</v>
      </c>
      <c r="B611" s="69" t="s">
        <v>56</v>
      </c>
      <c r="C611" s="70">
        <v>7</v>
      </c>
      <c r="D611" s="70"/>
      <c r="E611" s="69" t="s">
        <v>239</v>
      </c>
      <c r="F611" s="69" t="str">
        <f>VLOOKUP($E611,Codifiche!$A$2:$D$96,3,FALSE)</f>
        <v>SAC - SERVIZI GENERALI</v>
      </c>
      <c r="G611" s="69" t="str">
        <f>VLOOKUP($E611,Codifiche!$A$2:$D$96,4,FALSE)</f>
        <v>Gestore</v>
      </c>
      <c r="H611" s="71" t="s">
        <v>794</v>
      </c>
      <c r="I611" s="71" t="s">
        <v>794</v>
      </c>
      <c r="J611" s="69"/>
    </row>
    <row r="612" spans="1:12" x14ac:dyDescent="0.2">
      <c r="A612" s="69" t="s">
        <v>787</v>
      </c>
      <c r="B612" s="69" t="s">
        <v>58</v>
      </c>
      <c r="C612" s="70">
        <v>27</v>
      </c>
      <c r="D612" s="70"/>
      <c r="E612" s="69" t="s">
        <v>236</v>
      </c>
      <c r="F612" s="69" t="str">
        <f>VLOOKUP($E612,Codifiche!$A$2:$D$96,3,FALSE)</f>
        <v>SAC SERVICE S.r.l.</v>
      </c>
      <c r="G612" s="69" t="str">
        <f>VLOOKUP($E612,Codifiche!$A$2:$D$96,4,FALSE)</f>
        <v>Gestore</v>
      </c>
      <c r="H612" s="71" t="s">
        <v>276</v>
      </c>
      <c r="I612" s="71" t="s">
        <v>276</v>
      </c>
      <c r="J612" s="69"/>
    </row>
    <row r="613" spans="1:12" x14ac:dyDescent="0.2">
      <c r="A613" s="69" t="s">
        <v>787</v>
      </c>
      <c r="B613" s="69" t="s">
        <v>60</v>
      </c>
      <c r="C613" s="70">
        <v>137</v>
      </c>
      <c r="D613" s="70"/>
      <c r="E613" s="69" t="s">
        <v>237</v>
      </c>
      <c r="F613" s="69" t="str">
        <f>VLOOKUP($E613,Codifiche!$A$2:$D$96,3,FALSE)</f>
        <v>SAC - LOCALI TECNICI</v>
      </c>
      <c r="G613" s="69" t="str">
        <f>VLOOKUP($E613,Codifiche!$A$2:$D$96,4,FALSE)</f>
        <v>Gestore</v>
      </c>
      <c r="H613" s="71" t="s">
        <v>795</v>
      </c>
      <c r="I613" s="71" t="s">
        <v>795</v>
      </c>
      <c r="J613" s="69"/>
    </row>
    <row r="614" spans="1:12" x14ac:dyDescent="0.2">
      <c r="A614" s="69" t="s">
        <v>787</v>
      </c>
      <c r="B614" s="69" t="s">
        <v>61</v>
      </c>
      <c r="C614" s="70">
        <v>4</v>
      </c>
      <c r="D614" s="70"/>
      <c r="E614" s="69" t="s">
        <v>729</v>
      </c>
      <c r="F614" s="69" t="str">
        <f>VLOOKUP($E614,Codifiche!$A$2:$D$96,3,FALSE)</f>
        <v>GH CATANIA</v>
      </c>
      <c r="G614" s="69" t="str">
        <f>VLOOKUP($E614,Codifiche!$A$2:$D$96,4,FALSE)</f>
        <v>Operatori Aeroportuali</v>
      </c>
      <c r="H614" s="71" t="s">
        <v>796</v>
      </c>
      <c r="I614" s="71" t="s">
        <v>796</v>
      </c>
      <c r="J614" s="69"/>
    </row>
    <row r="615" spans="1:12" x14ac:dyDescent="0.2">
      <c r="A615" s="69" t="s">
        <v>787</v>
      </c>
      <c r="B615" s="69" t="s">
        <v>63</v>
      </c>
      <c r="C615" s="70">
        <v>35</v>
      </c>
      <c r="D615" s="70"/>
      <c r="E615" s="69" t="s">
        <v>239</v>
      </c>
      <c r="F615" s="69" t="str">
        <f>VLOOKUP($E615,Codifiche!$A$2:$D$96,3,FALSE)</f>
        <v>SAC - SERVIZI GENERALI</v>
      </c>
      <c r="G615" s="69" t="str">
        <f>VLOOKUP($E615,Codifiche!$A$2:$D$96,4,FALSE)</f>
        <v>Gestore</v>
      </c>
      <c r="H615" s="71" t="s">
        <v>794</v>
      </c>
      <c r="I615" s="71" t="s">
        <v>794</v>
      </c>
      <c r="J615" s="69"/>
    </row>
    <row r="616" spans="1:12" x14ac:dyDescent="0.2">
      <c r="A616" s="69" t="s">
        <v>787</v>
      </c>
      <c r="B616" s="69" t="s">
        <v>65</v>
      </c>
      <c r="C616" s="70">
        <v>13</v>
      </c>
      <c r="D616" s="70"/>
      <c r="E616" s="69" t="s">
        <v>239</v>
      </c>
      <c r="F616" s="69" t="str">
        <f>VLOOKUP($E616,Codifiche!$A$2:$D$96,3,FALSE)</f>
        <v>SAC - SERVIZI GENERALI</v>
      </c>
      <c r="G616" s="69" t="str">
        <f>VLOOKUP($E616,Codifiche!$A$2:$D$96,4,FALSE)</f>
        <v>Gestore</v>
      </c>
      <c r="H616" s="71" t="s">
        <v>283</v>
      </c>
      <c r="I616" s="71" t="s">
        <v>283</v>
      </c>
      <c r="J616" s="69"/>
    </row>
    <row r="617" spans="1:12" x14ac:dyDescent="0.2">
      <c r="A617" s="69" t="s">
        <v>787</v>
      </c>
      <c r="B617" s="69" t="s">
        <v>67</v>
      </c>
      <c r="C617" s="70">
        <v>11</v>
      </c>
      <c r="D617" s="70"/>
      <c r="E617" s="69" t="s">
        <v>239</v>
      </c>
      <c r="F617" s="69" t="str">
        <f>VLOOKUP($E617,Codifiche!$A$2:$D$96,3,FALSE)</f>
        <v>SAC - SERVIZI GENERALI</v>
      </c>
      <c r="G617" s="69" t="str">
        <f>VLOOKUP($E617,Codifiche!$A$2:$D$96,4,FALSE)</f>
        <v>Gestore</v>
      </c>
      <c r="H617" s="71" t="s">
        <v>283</v>
      </c>
      <c r="I617" s="71" t="s">
        <v>283</v>
      </c>
      <c r="J617" s="69"/>
    </row>
    <row r="618" spans="1:12" s="102" customFormat="1" x14ac:dyDescent="0.2">
      <c r="A618" s="104" t="s">
        <v>787</v>
      </c>
      <c r="B618" s="104" t="s">
        <v>69</v>
      </c>
      <c r="C618" s="105">
        <v>197</v>
      </c>
      <c r="D618" s="105"/>
      <c r="E618" s="104" t="s">
        <v>788</v>
      </c>
      <c r="F618" s="104" t="s">
        <v>875</v>
      </c>
      <c r="G618" s="104" t="s">
        <v>218</v>
      </c>
      <c r="H618" s="106" t="s">
        <v>797</v>
      </c>
      <c r="I618" s="106" t="s">
        <v>797</v>
      </c>
      <c r="J618" s="104"/>
      <c r="K618" s="4"/>
    </row>
    <row r="619" spans="1:12" s="102" customFormat="1" x14ac:dyDescent="0.2">
      <c r="A619" s="104" t="s">
        <v>787</v>
      </c>
      <c r="B619" s="104" t="s">
        <v>608</v>
      </c>
      <c r="C619" s="105">
        <v>57</v>
      </c>
      <c r="D619" s="105"/>
      <c r="E619" s="104" t="s">
        <v>788</v>
      </c>
      <c r="F619" s="104" t="s">
        <v>876</v>
      </c>
      <c r="G619" s="104" t="s">
        <v>218</v>
      </c>
      <c r="H619" s="106" t="s">
        <v>797</v>
      </c>
      <c r="I619" s="106" t="s">
        <v>797</v>
      </c>
      <c r="J619" s="104"/>
      <c r="K619" s="4"/>
    </row>
    <row r="620" spans="1:12" s="102" customFormat="1" x14ac:dyDescent="0.2">
      <c r="A620" s="104" t="s">
        <v>787</v>
      </c>
      <c r="B620" s="104" t="s">
        <v>609</v>
      </c>
      <c r="C620" s="105">
        <v>34</v>
      </c>
      <c r="D620" s="105"/>
      <c r="E620" s="104" t="s">
        <v>788</v>
      </c>
      <c r="F620" s="104" t="s">
        <v>876</v>
      </c>
      <c r="G620" s="104" t="s">
        <v>218</v>
      </c>
      <c r="H620" s="106" t="s">
        <v>797</v>
      </c>
      <c r="I620" s="106" t="s">
        <v>869</v>
      </c>
      <c r="J620" s="104"/>
      <c r="K620" s="4"/>
    </row>
    <row r="621" spans="1:12" x14ac:dyDescent="0.2">
      <c r="A621" s="69" t="s">
        <v>787</v>
      </c>
      <c r="B621" s="69" t="s">
        <v>789</v>
      </c>
      <c r="C621" s="70">
        <v>40</v>
      </c>
      <c r="D621" s="70"/>
      <c r="E621" s="69" t="s">
        <v>788</v>
      </c>
      <c r="F621" s="69" t="str">
        <f>VLOOKUP($E621,Codifiche!$A$2:$D$96,3,FALSE)</f>
        <v>CHEF EXPRESS SPA-ANTICA FOCACCERIA</v>
      </c>
      <c r="G621" s="69" t="str">
        <f>VLOOKUP($E621,Codifiche!$A$2:$D$96,4,FALSE)</f>
        <v>Subconcessioni</v>
      </c>
      <c r="H621" s="71" t="s">
        <v>797</v>
      </c>
      <c r="I621" s="71" t="s">
        <v>874</v>
      </c>
      <c r="J621" s="69"/>
    </row>
    <row r="622" spans="1:12" x14ac:dyDescent="0.2">
      <c r="A622" s="69" t="s">
        <v>787</v>
      </c>
      <c r="B622" s="69" t="s">
        <v>71</v>
      </c>
      <c r="C622" s="70">
        <v>2.85</v>
      </c>
      <c r="D622" s="70"/>
      <c r="E622" s="69" t="s">
        <v>237</v>
      </c>
      <c r="F622" s="69" t="str">
        <f>VLOOKUP($E622,Codifiche!$A$2:$D$96,3,FALSE)</f>
        <v>SAC - LOCALI TECNICI</v>
      </c>
      <c r="G622" s="69" t="str">
        <f>VLOOKUP($E622,Codifiche!$A$2:$D$96,4,FALSE)</f>
        <v>Gestore</v>
      </c>
      <c r="H622" s="71" t="s">
        <v>344</v>
      </c>
      <c r="I622" s="71" t="s">
        <v>344</v>
      </c>
      <c r="J622" s="69"/>
    </row>
    <row r="623" spans="1:12" x14ac:dyDescent="0.2">
      <c r="A623" s="69" t="s">
        <v>787</v>
      </c>
      <c r="B623" s="69" t="s">
        <v>73</v>
      </c>
      <c r="C623" s="70">
        <v>38</v>
      </c>
      <c r="D623" s="82"/>
      <c r="E623" s="69" t="s">
        <v>252</v>
      </c>
      <c r="F623" s="69" t="str">
        <f>VLOOKUP($E623,Codifiche!$A$2:$D$96,3,FALSE)</f>
        <v>AREE COMMERCIALI A DISPOSIZIONE</v>
      </c>
      <c r="G623" s="69" t="str">
        <f>VLOOKUP($E622,Codifiche!$A$2:$D$96,4,FALSE)</f>
        <v>Gestore</v>
      </c>
      <c r="H623" s="71" t="s">
        <v>461</v>
      </c>
      <c r="I623" s="71"/>
      <c r="J623" s="83"/>
      <c r="L623" s="68"/>
    </row>
    <row r="624" spans="1:12" ht="13.2" thickBot="1" x14ac:dyDescent="0.25">
      <c r="A624" s="84" t="s">
        <v>787</v>
      </c>
      <c r="B624" s="84" t="s">
        <v>75</v>
      </c>
      <c r="C624" s="85">
        <v>38</v>
      </c>
      <c r="D624" s="86"/>
      <c r="E624" s="84" t="s">
        <v>252</v>
      </c>
      <c r="F624" s="84" t="str">
        <f>VLOOKUP($E624,Codifiche!$A$2:$D$96,3,FALSE)</f>
        <v>AREE COMMERCIALI A DISPOSIZIONE</v>
      </c>
      <c r="G624" s="84" t="str">
        <f>VLOOKUP($E622,Codifiche!$A$2:$D$96,4,FALSE)</f>
        <v>Gestore</v>
      </c>
      <c r="H624" s="87" t="s">
        <v>461</v>
      </c>
      <c r="I624" s="87"/>
      <c r="J624" s="88"/>
      <c r="L624" s="68"/>
    </row>
  </sheetData>
  <autoFilter ref="A1:K624"/>
  <printOptions horizontalCentered="1" verticalCentered="1"/>
  <pageMargins left="0.78740157480314965" right="0.78740157480314965" top="0.98425196850393704" bottom="0.98425196850393704" header="0.51181102362204722" footer="0.51181102362204722"/>
  <pageSetup paperSize="8" scale="75" fitToHeight="10" pageOrder="overThenDown" orientation="landscape" r:id="rId1"/>
  <headerFooter alignWithMargins="0"/>
  <rowBreaks count="5" manualBreakCount="5">
    <brk id="60" max="8" man="1"/>
    <brk id="245" max="8" man="1"/>
    <brk id="340" max="8" man="1"/>
    <brk id="441" max="8" man="1"/>
    <brk id="5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1"/>
  <sheetViews>
    <sheetView zoomScale="115" zoomScaleNormal="115" workbookViewId="0">
      <pane ySplit="1" topLeftCell="A355" activePane="bottomLeft" state="frozen"/>
      <selection activeCell="B1" sqref="B1"/>
      <selection pane="bottomLeft" activeCell="G382" sqref="G382"/>
    </sheetView>
  </sheetViews>
  <sheetFormatPr defaultColWidth="9.109375" defaultRowHeight="12.6" x14ac:dyDescent="0.2"/>
  <cols>
    <col min="1" max="1" width="12.44140625" style="4" bestFit="1" customWidth="1"/>
    <col min="2" max="2" width="13.88671875" style="4" bestFit="1" customWidth="1"/>
    <col min="3" max="3" width="14" style="5" bestFit="1" customWidth="1"/>
    <col min="4" max="4" width="10.33203125" style="5" bestFit="1" customWidth="1"/>
    <col min="5" max="5" width="27.5546875" style="4" bestFit="1" customWidth="1"/>
    <col min="6" max="6" width="39.88671875" style="4" bestFit="1" customWidth="1"/>
    <col min="7" max="7" width="25.33203125" style="1" bestFit="1" customWidth="1"/>
    <col min="8" max="8" width="28.44140625" style="10" bestFit="1" customWidth="1"/>
    <col min="9" max="9" width="40.5546875" style="10" bestFit="1" customWidth="1"/>
    <col min="10" max="10" width="9.109375" style="1" bestFit="1" customWidth="1"/>
    <col min="11" max="11" width="17.5546875" style="4" hidden="1" customWidth="1"/>
    <col min="12" max="12" width="9.109375" style="1" customWidth="1"/>
    <col min="13" max="13" width="9.109375" style="1"/>
    <col min="14" max="14" width="9.109375" style="1" customWidth="1"/>
    <col min="15" max="16384" width="9.109375" style="1"/>
  </cols>
  <sheetData>
    <row r="1" spans="1:11" s="25" customFormat="1" ht="30" customHeight="1" thickBot="1" x14ac:dyDescent="0.3">
      <c r="A1" s="8" t="s">
        <v>211</v>
      </c>
      <c r="B1" s="8" t="s">
        <v>212</v>
      </c>
      <c r="C1" s="8" t="s">
        <v>279</v>
      </c>
      <c r="D1" s="8" t="s">
        <v>213</v>
      </c>
      <c r="E1" s="8" t="s">
        <v>273</v>
      </c>
      <c r="F1" s="8" t="s">
        <v>221</v>
      </c>
      <c r="G1" s="8" t="s">
        <v>222</v>
      </c>
      <c r="H1" s="8" t="s">
        <v>471</v>
      </c>
      <c r="I1" s="8" t="s">
        <v>437</v>
      </c>
      <c r="J1" s="8" t="s">
        <v>223</v>
      </c>
      <c r="K1" s="18" t="s">
        <v>214</v>
      </c>
    </row>
    <row r="2" spans="1:11" x14ac:dyDescent="0.2">
      <c r="A2" s="33" t="s">
        <v>40</v>
      </c>
      <c r="B2" s="33" t="s">
        <v>41</v>
      </c>
      <c r="C2" s="34">
        <v>6</v>
      </c>
      <c r="D2" s="34"/>
      <c r="E2" s="33" t="s">
        <v>237</v>
      </c>
      <c r="F2" s="33" t="str">
        <f>VLOOKUP($E2,Codifiche!$A$2:$D$96,3,FALSE)</f>
        <v>SAC - LOCALI TECNICI</v>
      </c>
      <c r="G2" s="33" t="str">
        <f>VLOOKUP($E2,Codifiche!$A$2:$D$96,4,FALSE)</f>
        <v>Gestore</v>
      </c>
      <c r="H2" s="35" t="s">
        <v>438</v>
      </c>
      <c r="I2" s="35" t="s">
        <v>55</v>
      </c>
      <c r="J2" s="33"/>
      <c r="K2" s="19" t="s">
        <v>114</v>
      </c>
    </row>
    <row r="3" spans="1:11" x14ac:dyDescent="0.2">
      <c r="A3" s="36" t="s">
        <v>40</v>
      </c>
      <c r="B3" s="36" t="s">
        <v>42</v>
      </c>
      <c r="C3" s="37">
        <v>43</v>
      </c>
      <c r="D3" s="37"/>
      <c r="E3" s="36" t="s">
        <v>237</v>
      </c>
      <c r="F3" s="36" t="str">
        <f>VLOOKUP($E3,Codifiche!$A$2:$D$96,3,FALSE)</f>
        <v>SAC - LOCALI TECNICI</v>
      </c>
      <c r="G3" s="36" t="str">
        <f>VLOOKUP($E3,Codifiche!$A$2:$D$96,4,FALSE)</f>
        <v>Gestore</v>
      </c>
      <c r="H3" s="38" t="s">
        <v>438</v>
      </c>
      <c r="I3" s="38" t="s">
        <v>439</v>
      </c>
      <c r="J3" s="36"/>
      <c r="K3" s="20" t="s">
        <v>114</v>
      </c>
    </row>
    <row r="4" spans="1:11" x14ac:dyDescent="0.2">
      <c r="A4" s="36" t="s">
        <v>40</v>
      </c>
      <c r="B4" s="36" t="s">
        <v>43</v>
      </c>
      <c r="C4" s="37">
        <v>51</v>
      </c>
      <c r="D4" s="37"/>
      <c r="E4" s="36" t="s">
        <v>237</v>
      </c>
      <c r="F4" s="36" t="str">
        <f>VLOOKUP($E4,Codifiche!$A$2:$D$96,3,FALSE)</f>
        <v>SAC - LOCALI TECNICI</v>
      </c>
      <c r="G4" s="36" t="str">
        <f>VLOOKUP($E4,Codifiche!$A$2:$D$96,4,FALSE)</f>
        <v>Gestore</v>
      </c>
      <c r="H4" s="38" t="s">
        <v>438</v>
      </c>
      <c r="I4" s="38" t="s">
        <v>44</v>
      </c>
      <c r="J4" s="36"/>
      <c r="K4" s="20" t="s">
        <v>114</v>
      </c>
    </row>
    <row r="5" spans="1:11" x14ac:dyDescent="0.2">
      <c r="A5" s="36" t="s">
        <v>40</v>
      </c>
      <c r="B5" s="36" t="s">
        <v>45</v>
      </c>
      <c r="C5" s="37">
        <v>51</v>
      </c>
      <c r="D5" s="37"/>
      <c r="E5" s="36" t="s">
        <v>240</v>
      </c>
      <c r="F5" s="36" t="str">
        <f>VLOOKUP($E5,Codifiche!$A$2:$D$96,3,FALSE)</f>
        <v>SAC - LOCALI A DISPOSIZIONE</v>
      </c>
      <c r="G5" s="36" t="str">
        <f>VLOOKUP($E5,Codifiche!$A$2:$D$96,4,FALSE)</f>
        <v>Gestore</v>
      </c>
      <c r="H5" s="38" t="s">
        <v>399</v>
      </c>
      <c r="I5" s="38" t="s">
        <v>285</v>
      </c>
      <c r="J5" s="36"/>
      <c r="K5" s="20" t="s">
        <v>123</v>
      </c>
    </row>
    <row r="6" spans="1:11" x14ac:dyDescent="0.2">
      <c r="A6" s="36" t="s">
        <v>40</v>
      </c>
      <c r="B6" s="36" t="s">
        <v>46</v>
      </c>
      <c r="C6" s="37">
        <v>206</v>
      </c>
      <c r="D6" s="37"/>
      <c r="E6" s="36" t="s">
        <v>237</v>
      </c>
      <c r="F6" s="36" t="str">
        <f>VLOOKUP($E6,Codifiche!$A$2:$D$96,3,FALSE)</f>
        <v>SAC - LOCALI TECNICI</v>
      </c>
      <c r="G6" s="36" t="str">
        <f>VLOOKUP($E6,Codifiche!$A$2:$D$96,4,FALSE)</f>
        <v>Gestore</v>
      </c>
      <c r="H6" s="38" t="s">
        <v>438</v>
      </c>
      <c r="I6" s="38" t="s">
        <v>47</v>
      </c>
      <c r="J6" s="36"/>
      <c r="K6" s="20" t="s">
        <v>114</v>
      </c>
    </row>
    <row r="7" spans="1:11" x14ac:dyDescent="0.2">
      <c r="A7" s="36" t="s">
        <v>40</v>
      </c>
      <c r="B7" s="36" t="s">
        <v>48</v>
      </c>
      <c r="C7" s="37">
        <v>51</v>
      </c>
      <c r="D7" s="37"/>
      <c r="E7" s="36" t="s">
        <v>240</v>
      </c>
      <c r="F7" s="36" t="str">
        <f>VLOOKUP($E7,Codifiche!$A$2:$D$96,3,FALSE)</f>
        <v>SAC - LOCALI A DISPOSIZIONE</v>
      </c>
      <c r="G7" s="36" t="str">
        <f>VLOOKUP($E7,Codifiche!$A$2:$D$96,4,FALSE)</f>
        <v>Gestore</v>
      </c>
      <c r="H7" s="38" t="s">
        <v>399</v>
      </c>
      <c r="I7" s="38" t="s">
        <v>285</v>
      </c>
      <c r="J7" s="36"/>
      <c r="K7" s="20" t="s">
        <v>123</v>
      </c>
    </row>
    <row r="8" spans="1:11" x14ac:dyDescent="0.2">
      <c r="A8" s="36" t="s">
        <v>40</v>
      </c>
      <c r="B8" s="36" t="s">
        <v>49</v>
      </c>
      <c r="C8" s="37">
        <v>113</v>
      </c>
      <c r="D8" s="37"/>
      <c r="E8" s="36" t="s">
        <v>240</v>
      </c>
      <c r="F8" s="36" t="str">
        <f>VLOOKUP($E8,Codifiche!$A$2:$D$96,3,FALSE)</f>
        <v>SAC - LOCALI A DISPOSIZIONE</v>
      </c>
      <c r="G8" s="36" t="str">
        <f>VLOOKUP($E8,Codifiche!$A$2:$D$96,4,FALSE)</f>
        <v>Gestore</v>
      </c>
      <c r="H8" s="38" t="s">
        <v>399</v>
      </c>
      <c r="I8" s="38" t="s">
        <v>285</v>
      </c>
      <c r="J8" s="36"/>
      <c r="K8" s="20" t="s">
        <v>123</v>
      </c>
    </row>
    <row r="9" spans="1:11" x14ac:dyDescent="0.2">
      <c r="A9" s="36" t="s">
        <v>40</v>
      </c>
      <c r="B9" s="36" t="s">
        <v>50</v>
      </c>
      <c r="C9" s="37">
        <v>119</v>
      </c>
      <c r="D9" s="37"/>
      <c r="E9" s="36" t="s">
        <v>240</v>
      </c>
      <c r="F9" s="36" t="str">
        <f>VLOOKUP($E9,Codifiche!$A$2:$D$96,3,FALSE)</f>
        <v>SAC - LOCALI A DISPOSIZIONE</v>
      </c>
      <c r="G9" s="36" t="str">
        <f>VLOOKUP($E9,Codifiche!$A$2:$D$96,4,FALSE)</f>
        <v>Gestore</v>
      </c>
      <c r="H9" s="38" t="s">
        <v>399</v>
      </c>
      <c r="I9" s="38" t="s">
        <v>285</v>
      </c>
      <c r="J9" s="36"/>
      <c r="K9" s="20" t="s">
        <v>123</v>
      </c>
    </row>
    <row r="10" spans="1:11" x14ac:dyDescent="0.2">
      <c r="A10" s="36" t="s">
        <v>40</v>
      </c>
      <c r="B10" s="36" t="s">
        <v>51</v>
      </c>
      <c r="C10" s="37">
        <v>13</v>
      </c>
      <c r="D10" s="37"/>
      <c r="E10" s="36" t="s">
        <v>237</v>
      </c>
      <c r="F10" s="36" t="str">
        <f>VLOOKUP($E10,Codifiche!$A$2:$D$96,3,FALSE)</f>
        <v>SAC - LOCALI TECNICI</v>
      </c>
      <c r="G10" s="36" t="str">
        <f>VLOOKUP($E10,Codifiche!$A$2:$D$96,4,FALSE)</f>
        <v>Gestore</v>
      </c>
      <c r="H10" s="38" t="s">
        <v>438</v>
      </c>
      <c r="I10" s="38" t="s">
        <v>55</v>
      </c>
      <c r="J10" s="36"/>
      <c r="K10" s="20" t="s">
        <v>114</v>
      </c>
    </row>
    <row r="11" spans="1:11" x14ac:dyDescent="0.2">
      <c r="A11" s="36" t="s">
        <v>40</v>
      </c>
      <c r="B11" s="36" t="s">
        <v>52</v>
      </c>
      <c r="C11" s="37">
        <v>96</v>
      </c>
      <c r="D11" s="37"/>
      <c r="E11" s="36" t="s">
        <v>562</v>
      </c>
      <c r="F11" s="36" t="str">
        <f>VLOOKUP($E11,Codifiche!$A$2:$D$96,3,FALSE)</f>
        <v>CCM service</v>
      </c>
      <c r="G11" s="36" t="str">
        <f>VLOOKUP($E11,Codifiche!$A$2:$D$96,4,FALSE)</f>
        <v>Subconcessioni</v>
      </c>
      <c r="H11" s="38" t="s">
        <v>399</v>
      </c>
      <c r="I11" s="38" t="s">
        <v>287</v>
      </c>
      <c r="J11" s="36"/>
      <c r="K11" s="20" t="s">
        <v>123</v>
      </c>
    </row>
    <row r="12" spans="1:11" x14ac:dyDescent="0.2">
      <c r="A12" s="36" t="s">
        <v>40</v>
      </c>
      <c r="B12" s="36" t="s">
        <v>182</v>
      </c>
      <c r="C12" s="37">
        <v>12</v>
      </c>
      <c r="D12" s="37"/>
      <c r="E12" s="36" t="s">
        <v>238</v>
      </c>
      <c r="F12" s="36" t="str">
        <f>VLOOKUP($E12,Codifiche!$A$2:$D$96,3,FALSE)</f>
        <v>SAC - SERVIZI IGIENICI</v>
      </c>
      <c r="G12" s="36" t="str">
        <f>VLOOKUP($E12,Codifiche!$A$2:$D$96,4,FALSE)</f>
        <v>Gestore</v>
      </c>
      <c r="H12" s="38" t="s">
        <v>283</v>
      </c>
      <c r="I12" s="38" t="s">
        <v>441</v>
      </c>
      <c r="J12" s="36"/>
      <c r="K12" s="20" t="s">
        <v>115</v>
      </c>
    </row>
    <row r="13" spans="1:11" x14ac:dyDescent="0.2">
      <c r="A13" s="36" t="s">
        <v>40</v>
      </c>
      <c r="B13" s="36" t="s">
        <v>152</v>
      </c>
      <c r="C13" s="37">
        <v>31</v>
      </c>
      <c r="D13" s="37"/>
      <c r="E13" s="36" t="s">
        <v>264</v>
      </c>
      <c r="F13" s="36" t="str">
        <f>VLOOKUP($E13,Codifiche!$A$2:$D$96,3,FALSE)</f>
        <v>LE ANTICHE DELIZIE-LIBRERIA</v>
      </c>
      <c r="G13" s="36" t="str">
        <f>VLOOKUP($E13,Codifiche!$A$2:$D$96,4,FALSE)</f>
        <v>Subconcessioni</v>
      </c>
      <c r="H13" s="38" t="s">
        <v>399</v>
      </c>
      <c r="I13" s="38" t="s">
        <v>286</v>
      </c>
      <c r="J13" s="36"/>
      <c r="K13" s="20" t="s">
        <v>165</v>
      </c>
    </row>
    <row r="14" spans="1:11" x14ac:dyDescent="0.2">
      <c r="A14" s="36" t="s">
        <v>40</v>
      </c>
      <c r="B14" s="36" t="s">
        <v>153</v>
      </c>
      <c r="C14" s="37">
        <v>37</v>
      </c>
      <c r="D14" s="37"/>
      <c r="E14" s="36" t="s">
        <v>261</v>
      </c>
      <c r="F14" s="36" t="str">
        <f>VLOOKUP($E14,Codifiche!$A$2:$D$96,3,FALSE)</f>
        <v>PROMOZIONE E SVILUPPO SICILIA</v>
      </c>
      <c r="G14" s="36" t="str">
        <f>VLOOKUP($E14,Codifiche!$A$2:$D$96,4,FALSE)</f>
        <v>Subconcessioni</v>
      </c>
      <c r="H14" s="38" t="s">
        <v>399</v>
      </c>
      <c r="I14" s="38" t="s">
        <v>288</v>
      </c>
      <c r="J14" s="36"/>
      <c r="K14" s="20" t="s">
        <v>154</v>
      </c>
    </row>
    <row r="15" spans="1:11" x14ac:dyDescent="0.2">
      <c r="A15" s="36" t="s">
        <v>40</v>
      </c>
      <c r="B15" s="36" t="s">
        <v>188</v>
      </c>
      <c r="C15" s="37">
        <v>17</v>
      </c>
      <c r="D15" s="37"/>
      <c r="E15" s="36" t="s">
        <v>240</v>
      </c>
      <c r="F15" s="36" t="str">
        <f>VLOOKUP($E15,Codifiche!$A$2:$D$96,3,FALSE)</f>
        <v>SAC - LOCALI A DISPOSIZIONE</v>
      </c>
      <c r="G15" s="36" t="str">
        <f>VLOOKUP($E15,Codifiche!$A$2:$D$96,4,FALSE)</f>
        <v>Gestore</v>
      </c>
      <c r="H15" s="38" t="s">
        <v>399</v>
      </c>
      <c r="I15" s="38" t="s">
        <v>285</v>
      </c>
      <c r="J15" s="36"/>
      <c r="K15" s="20" t="s">
        <v>106</v>
      </c>
    </row>
    <row r="16" spans="1:11" x14ac:dyDescent="0.2">
      <c r="A16" s="36" t="s">
        <v>40</v>
      </c>
      <c r="B16" s="36" t="s">
        <v>189</v>
      </c>
      <c r="C16" s="37">
        <v>12</v>
      </c>
      <c r="D16" s="37"/>
      <c r="E16" s="36" t="s">
        <v>235</v>
      </c>
      <c r="F16" s="36" t="str">
        <f>VLOOKUP($E16,Codifiche!$A$2:$D$96,3,FALSE)</f>
        <v>SAC S.p.A.</v>
      </c>
      <c r="G16" s="36" t="str">
        <f>VLOOKUP($E16,Codifiche!$A$2:$D$96,4,FALSE)</f>
        <v>Gestore</v>
      </c>
      <c r="H16" s="38" t="s">
        <v>399</v>
      </c>
      <c r="I16" s="38" t="s">
        <v>399</v>
      </c>
      <c r="J16" s="36"/>
      <c r="K16" s="20" t="s">
        <v>109</v>
      </c>
    </row>
    <row r="17" spans="1:11" x14ac:dyDescent="0.2">
      <c r="A17" s="36" t="s">
        <v>40</v>
      </c>
      <c r="B17" s="36" t="s">
        <v>190</v>
      </c>
      <c r="C17" s="37">
        <v>11</v>
      </c>
      <c r="D17" s="37"/>
      <c r="E17" s="36" t="s">
        <v>269</v>
      </c>
      <c r="F17" s="36" t="str">
        <f>VLOOKUP($E17,Codifiche!$A$2:$D$96,3,FALSE)</f>
        <v>CAPRI (GUTTERIDGE)</v>
      </c>
      <c r="G17" s="36" t="str">
        <f>VLOOKUP($E17,Codifiche!$A$2:$D$96,4,FALSE)</f>
        <v>Subconcessioni</v>
      </c>
      <c r="H17" s="38" t="s">
        <v>399</v>
      </c>
      <c r="I17" s="38" t="s">
        <v>291</v>
      </c>
      <c r="J17" s="36"/>
      <c r="K17" s="20" t="s">
        <v>162</v>
      </c>
    </row>
    <row r="18" spans="1:11" x14ac:dyDescent="0.2">
      <c r="A18" s="36" t="s">
        <v>40</v>
      </c>
      <c r="B18" s="36" t="s">
        <v>191</v>
      </c>
      <c r="C18" s="37">
        <v>15</v>
      </c>
      <c r="D18" s="37"/>
      <c r="E18" s="36" t="s">
        <v>255</v>
      </c>
      <c r="F18" s="36" t="str">
        <f>VLOOKUP($E18,Codifiche!$A$2:$D$96,3,FALSE)</f>
        <v>CAMOMILLA</v>
      </c>
      <c r="G18" s="36" t="str">
        <f>VLOOKUP($E18,Codifiche!$A$2:$D$96,4,FALSE)</f>
        <v>Subconcessioni</v>
      </c>
      <c r="H18" s="38" t="s">
        <v>399</v>
      </c>
      <c r="I18" s="38" t="s">
        <v>290</v>
      </c>
      <c r="J18" s="36"/>
      <c r="K18" s="21" t="s">
        <v>123</v>
      </c>
    </row>
    <row r="19" spans="1:11" x14ac:dyDescent="0.2">
      <c r="A19" s="36" t="s">
        <v>40</v>
      </c>
      <c r="B19" s="36" t="s">
        <v>194</v>
      </c>
      <c r="C19" s="37">
        <v>15</v>
      </c>
      <c r="D19" s="37"/>
      <c r="E19" s="36" t="s">
        <v>262</v>
      </c>
      <c r="F19" s="36" t="str">
        <f>VLOOKUP($E19,Codifiche!$A$2:$D$96,3,FALSE)</f>
        <v>LE ANTICHE DELIZIE</v>
      </c>
      <c r="G19" s="36" t="str">
        <f>VLOOKUP($E19,Codifiche!$A$2:$D$96,4,FALSE)</f>
        <v>Subconcessioni</v>
      </c>
      <c r="H19" s="38" t="s">
        <v>399</v>
      </c>
      <c r="I19" s="38" t="s">
        <v>755</v>
      </c>
      <c r="J19" s="36"/>
      <c r="K19" s="21" t="s">
        <v>123</v>
      </c>
    </row>
    <row r="20" spans="1:11" x14ac:dyDescent="0.2">
      <c r="A20" s="36" t="s">
        <v>40</v>
      </c>
      <c r="B20" s="36" t="s">
        <v>53</v>
      </c>
      <c r="C20" s="37">
        <v>55</v>
      </c>
      <c r="D20" s="37"/>
      <c r="E20" s="36" t="s">
        <v>270</v>
      </c>
      <c r="F20" s="36" t="str">
        <f>VLOOKUP($E20,Codifiche!$A$2:$D$96,3,FALSE)</f>
        <v>HEINEMANN</v>
      </c>
      <c r="G20" s="36" t="str">
        <f>VLOOKUP($E20,Codifiche!$A$2:$D$96,4,FALSE)</f>
        <v>Subconcessioni</v>
      </c>
      <c r="H20" s="38" t="s">
        <v>399</v>
      </c>
      <c r="I20" s="38" t="s">
        <v>292</v>
      </c>
      <c r="J20" s="36"/>
      <c r="K20" s="21" t="s">
        <v>156</v>
      </c>
    </row>
    <row r="21" spans="1:11" x14ac:dyDescent="0.2">
      <c r="A21" s="36" t="s">
        <v>40</v>
      </c>
      <c r="B21" s="36" t="s">
        <v>54</v>
      </c>
      <c r="C21" s="37">
        <v>10</v>
      </c>
      <c r="D21" s="37"/>
      <c r="E21" s="36" t="s">
        <v>237</v>
      </c>
      <c r="F21" s="36" t="str">
        <f>VLOOKUP($E21,Codifiche!$A$2:$D$96,3,FALSE)</f>
        <v>SAC - LOCALI TECNICI</v>
      </c>
      <c r="G21" s="36" t="str">
        <f>VLOOKUP($E21,Codifiche!$A$2:$D$96,4,FALSE)</f>
        <v>Gestore</v>
      </c>
      <c r="H21" s="38" t="s">
        <v>438</v>
      </c>
      <c r="I21" s="38" t="s">
        <v>55</v>
      </c>
      <c r="J21" s="36"/>
      <c r="K21" s="21" t="s">
        <v>114</v>
      </c>
    </row>
    <row r="22" spans="1:11" x14ac:dyDescent="0.2">
      <c r="A22" s="36" t="s">
        <v>40</v>
      </c>
      <c r="B22" s="36" t="s">
        <v>478</v>
      </c>
      <c r="C22" s="37">
        <v>21</v>
      </c>
      <c r="D22" s="37"/>
      <c r="E22" s="36" t="s">
        <v>237</v>
      </c>
      <c r="F22" s="36" t="str">
        <f>VLOOKUP($E22,Codifiche!$A$2:$D$96,3,FALSE)</f>
        <v>SAC - LOCALI TECNICI</v>
      </c>
      <c r="G22" s="36" t="str">
        <f>VLOOKUP($E22,Codifiche!$A$2:$D$96,4,FALSE)</f>
        <v>Gestore</v>
      </c>
      <c r="H22" s="38" t="s">
        <v>438</v>
      </c>
      <c r="I22" s="38" t="s">
        <v>479</v>
      </c>
      <c r="J22" s="36"/>
      <c r="K22" s="20" t="s">
        <v>114</v>
      </c>
    </row>
    <row r="23" spans="1:11" x14ac:dyDescent="0.2">
      <c r="A23" s="36" t="s">
        <v>40</v>
      </c>
      <c r="B23" s="36" t="s">
        <v>56</v>
      </c>
      <c r="C23" s="37">
        <v>127</v>
      </c>
      <c r="D23" s="37"/>
      <c r="E23" s="36" t="s">
        <v>237</v>
      </c>
      <c r="F23" s="36" t="str">
        <f>VLOOKUP($E23,Codifiche!$A$2:$D$96,3,FALSE)</f>
        <v>SAC - LOCALI TECNICI</v>
      </c>
      <c r="G23" s="36" t="str">
        <f>VLOOKUP($E23,Codifiche!$A$2:$D$96,4,FALSE)</f>
        <v>Gestore</v>
      </c>
      <c r="H23" s="38" t="s">
        <v>438</v>
      </c>
      <c r="I23" s="38" t="s">
        <v>57</v>
      </c>
      <c r="J23" s="36"/>
      <c r="K23" s="20" t="s">
        <v>114</v>
      </c>
    </row>
    <row r="24" spans="1:11" x14ac:dyDescent="0.2">
      <c r="A24" s="36" t="s">
        <v>40</v>
      </c>
      <c r="B24" s="36" t="s">
        <v>58</v>
      </c>
      <c r="C24" s="37">
        <v>40</v>
      </c>
      <c r="D24" s="37"/>
      <c r="E24" s="36" t="s">
        <v>237</v>
      </c>
      <c r="F24" s="36" t="str">
        <f>VLOOKUP($E24,Codifiche!$A$2:$D$96,3,FALSE)</f>
        <v>SAC - LOCALI TECNICI</v>
      </c>
      <c r="G24" s="36" t="str">
        <f>VLOOKUP($E24,Codifiche!$A$2:$D$96,4,FALSE)</f>
        <v>Gestore</v>
      </c>
      <c r="H24" s="38" t="s">
        <v>438</v>
      </c>
      <c r="I24" s="38" t="s">
        <v>59</v>
      </c>
      <c r="J24" s="36"/>
      <c r="K24" s="21" t="s">
        <v>114</v>
      </c>
    </row>
    <row r="25" spans="1:11" x14ac:dyDescent="0.2">
      <c r="A25" s="36" t="s">
        <v>40</v>
      </c>
      <c r="B25" s="36" t="s">
        <v>60</v>
      </c>
      <c r="C25" s="37">
        <v>22</v>
      </c>
      <c r="D25" s="37"/>
      <c r="E25" s="36" t="s">
        <v>240</v>
      </c>
      <c r="F25" s="36" t="str">
        <f>VLOOKUP($E25,Codifiche!$A$2:$D$96,3,FALSE)</f>
        <v>SAC - LOCALI A DISPOSIZIONE</v>
      </c>
      <c r="G25" s="36" t="str">
        <f>VLOOKUP($E25,Codifiche!$A$2:$D$96,4,FALSE)</f>
        <v>Gestore</v>
      </c>
      <c r="H25" s="38" t="s">
        <v>399</v>
      </c>
      <c r="I25" s="38" t="s">
        <v>285</v>
      </c>
      <c r="J25" s="36"/>
      <c r="K25" s="20" t="s">
        <v>123</v>
      </c>
    </row>
    <row r="26" spans="1:11" x14ac:dyDescent="0.2">
      <c r="A26" s="36" t="s">
        <v>40</v>
      </c>
      <c r="B26" s="36" t="s">
        <v>61</v>
      </c>
      <c r="C26" s="37">
        <v>111</v>
      </c>
      <c r="D26" s="37"/>
      <c r="E26" s="36" t="s">
        <v>237</v>
      </c>
      <c r="F26" s="36" t="str">
        <f>VLOOKUP($E26,Codifiche!$A$2:$D$96,3,FALSE)</f>
        <v>SAC - LOCALI TECNICI</v>
      </c>
      <c r="G26" s="36" t="str">
        <f>VLOOKUP($E26,Codifiche!$A$2:$D$96,4,FALSE)</f>
        <v>Gestore</v>
      </c>
      <c r="H26" s="38" t="s">
        <v>438</v>
      </c>
      <c r="I26" s="38" t="s">
        <v>62</v>
      </c>
      <c r="J26" s="36"/>
      <c r="K26" s="20" t="s">
        <v>114</v>
      </c>
    </row>
    <row r="27" spans="1:11" x14ac:dyDescent="0.2">
      <c r="A27" s="36" t="s">
        <v>40</v>
      </c>
      <c r="B27" s="36" t="s">
        <v>63</v>
      </c>
      <c r="C27" s="37">
        <v>30</v>
      </c>
      <c r="D27" s="37"/>
      <c r="E27" s="36" t="s">
        <v>237</v>
      </c>
      <c r="F27" s="36" t="str">
        <f>VLOOKUP($E27,Codifiche!$A$2:$D$96,3,FALSE)</f>
        <v>SAC - LOCALI TECNICI</v>
      </c>
      <c r="G27" s="36" t="str">
        <f>VLOOKUP($E27,Codifiche!$A$2:$D$96,4,FALSE)</f>
        <v>Gestore</v>
      </c>
      <c r="H27" s="38" t="s">
        <v>438</v>
      </c>
      <c r="I27" s="38" t="s">
        <v>64</v>
      </c>
      <c r="J27" s="36"/>
      <c r="K27" s="20" t="s">
        <v>114</v>
      </c>
    </row>
    <row r="28" spans="1:11" x14ac:dyDescent="0.2">
      <c r="A28" s="36" t="s">
        <v>40</v>
      </c>
      <c r="B28" s="36" t="s">
        <v>65</v>
      </c>
      <c r="C28" s="37">
        <v>36</v>
      </c>
      <c r="D28" s="37"/>
      <c r="E28" s="36" t="s">
        <v>237</v>
      </c>
      <c r="F28" s="36" t="str">
        <f>VLOOKUP($E28,Codifiche!$A$2:$D$96,3,FALSE)</f>
        <v>SAC - LOCALI TECNICI</v>
      </c>
      <c r="G28" s="36" t="str">
        <f>VLOOKUP($E28,Codifiche!$A$2:$D$96,4,FALSE)</f>
        <v>Gestore</v>
      </c>
      <c r="H28" s="38" t="s">
        <v>438</v>
      </c>
      <c r="I28" s="38" t="s">
        <v>66</v>
      </c>
      <c r="J28" s="36"/>
      <c r="K28" s="20" t="s">
        <v>114</v>
      </c>
    </row>
    <row r="29" spans="1:11" x14ac:dyDescent="0.2">
      <c r="A29" s="36" t="s">
        <v>40</v>
      </c>
      <c r="B29" s="36" t="s">
        <v>67</v>
      </c>
      <c r="C29" s="37">
        <v>242</v>
      </c>
      <c r="D29" s="37"/>
      <c r="E29" s="36" t="s">
        <v>237</v>
      </c>
      <c r="F29" s="36" t="str">
        <f>VLOOKUP($E29,Codifiche!$A$2:$D$96,3,FALSE)</f>
        <v>SAC - LOCALI TECNICI</v>
      </c>
      <c r="G29" s="36" t="str">
        <f>VLOOKUP($E29,Codifiche!$A$2:$D$96,4,FALSE)</f>
        <v>Gestore</v>
      </c>
      <c r="H29" s="38" t="s">
        <v>438</v>
      </c>
      <c r="I29" s="38" t="s">
        <v>68</v>
      </c>
      <c r="J29" s="36"/>
      <c r="K29" s="20" t="s">
        <v>114</v>
      </c>
    </row>
    <row r="30" spans="1:11" x14ac:dyDescent="0.2">
      <c r="A30" s="36" t="s">
        <v>40</v>
      </c>
      <c r="B30" s="36" t="s">
        <v>69</v>
      </c>
      <c r="C30" s="37">
        <v>248</v>
      </c>
      <c r="D30" s="37"/>
      <c r="E30" s="36" t="s">
        <v>237</v>
      </c>
      <c r="F30" s="36" t="str">
        <f>VLOOKUP($E30,Codifiche!$A$2:$D$96,3,FALSE)</f>
        <v>SAC - LOCALI TECNICI</v>
      </c>
      <c r="G30" s="36" t="str">
        <f>VLOOKUP($E30,Codifiche!$A$2:$D$96,4,FALSE)</f>
        <v>Gestore</v>
      </c>
      <c r="H30" s="38" t="s">
        <v>438</v>
      </c>
      <c r="I30" s="38" t="s">
        <v>70</v>
      </c>
      <c r="J30" s="36"/>
      <c r="K30" s="20" t="s">
        <v>114</v>
      </c>
    </row>
    <row r="31" spans="1:11" x14ac:dyDescent="0.2">
      <c r="A31" s="36" t="s">
        <v>40</v>
      </c>
      <c r="B31" s="36" t="s">
        <v>71</v>
      </c>
      <c r="C31" s="37">
        <v>124</v>
      </c>
      <c r="D31" s="37"/>
      <c r="E31" s="36" t="s">
        <v>237</v>
      </c>
      <c r="F31" s="36" t="str">
        <f>VLOOKUP($E31,Codifiche!$A$2:$D$96,3,FALSE)</f>
        <v>SAC - LOCALI TECNICI</v>
      </c>
      <c r="G31" s="36" t="str">
        <f>VLOOKUP($E31,Codifiche!$A$2:$D$96,4,FALSE)</f>
        <v>Gestore</v>
      </c>
      <c r="H31" s="38" t="s">
        <v>438</v>
      </c>
      <c r="I31" s="38" t="s">
        <v>72</v>
      </c>
      <c r="J31" s="36"/>
      <c r="K31" s="21" t="s">
        <v>114</v>
      </c>
    </row>
    <row r="32" spans="1:11" x14ac:dyDescent="0.2">
      <c r="A32" s="36" t="s">
        <v>40</v>
      </c>
      <c r="B32" s="36" t="s">
        <v>73</v>
      </c>
      <c r="C32" s="37">
        <v>52</v>
      </c>
      <c r="D32" s="37"/>
      <c r="E32" s="36" t="s">
        <v>237</v>
      </c>
      <c r="F32" s="36" t="str">
        <f>VLOOKUP($E32,Codifiche!$A$2:$D$96,3,FALSE)</f>
        <v>SAC - LOCALI TECNICI</v>
      </c>
      <c r="G32" s="36" t="str">
        <f>VLOOKUP($E32,Codifiche!$A$2:$D$96,4,FALSE)</f>
        <v>Gestore</v>
      </c>
      <c r="H32" s="38" t="s">
        <v>438</v>
      </c>
      <c r="I32" s="38" t="s">
        <v>74</v>
      </c>
      <c r="J32" s="36"/>
      <c r="K32" s="21" t="s">
        <v>114</v>
      </c>
    </row>
    <row r="33" spans="1:11" x14ac:dyDescent="0.2">
      <c r="A33" s="36" t="s">
        <v>40</v>
      </c>
      <c r="B33" s="36" t="s">
        <v>75</v>
      </c>
      <c r="C33" s="37">
        <v>61</v>
      </c>
      <c r="D33" s="37"/>
      <c r="E33" s="36" t="s">
        <v>237</v>
      </c>
      <c r="F33" s="36" t="str">
        <f>VLOOKUP($E33,Codifiche!$A$2:$D$96,3,FALSE)</f>
        <v>SAC - LOCALI TECNICI</v>
      </c>
      <c r="G33" s="36" t="str">
        <f>VLOOKUP($E33,Codifiche!$A$2:$D$96,4,FALSE)</f>
        <v>Gestore</v>
      </c>
      <c r="H33" s="38" t="s">
        <v>438</v>
      </c>
      <c r="I33" s="38" t="s">
        <v>480</v>
      </c>
      <c r="J33" s="36"/>
      <c r="K33" s="20" t="s">
        <v>114</v>
      </c>
    </row>
    <row r="34" spans="1:11" x14ac:dyDescent="0.2">
      <c r="A34" s="36" t="s">
        <v>40</v>
      </c>
      <c r="B34" s="36" t="s">
        <v>76</v>
      </c>
      <c r="C34" s="37">
        <v>56</v>
      </c>
      <c r="D34" s="37"/>
      <c r="E34" s="36" t="s">
        <v>237</v>
      </c>
      <c r="F34" s="36" t="str">
        <f>VLOOKUP($E34,Codifiche!$A$2:$D$96,3,FALSE)</f>
        <v>SAC - LOCALI TECNICI</v>
      </c>
      <c r="G34" s="36" t="str">
        <f>VLOOKUP($E34,Codifiche!$A$2:$D$96,4,FALSE)</f>
        <v>Gestore</v>
      </c>
      <c r="H34" s="38" t="s">
        <v>438</v>
      </c>
      <c r="I34" s="38" t="s">
        <v>77</v>
      </c>
      <c r="J34" s="36"/>
      <c r="K34" s="20" t="s">
        <v>114</v>
      </c>
    </row>
    <row r="35" spans="1:11" x14ac:dyDescent="0.2">
      <c r="A35" s="36" t="s">
        <v>40</v>
      </c>
      <c r="B35" s="36" t="s">
        <v>78</v>
      </c>
      <c r="C35" s="37">
        <v>60</v>
      </c>
      <c r="D35" s="37"/>
      <c r="E35" s="36" t="s">
        <v>240</v>
      </c>
      <c r="F35" s="36" t="str">
        <f>VLOOKUP($E35,Codifiche!$A$2:$D$96,3,FALSE)</f>
        <v>SAC - LOCALI A DISPOSIZIONE</v>
      </c>
      <c r="G35" s="36" t="str">
        <f>VLOOKUP($E35,Codifiche!$A$2:$D$96,4,FALSE)</f>
        <v>Gestore</v>
      </c>
      <c r="H35" s="38" t="s">
        <v>399</v>
      </c>
      <c r="I35" s="38" t="s">
        <v>285</v>
      </c>
      <c r="J35" s="36"/>
      <c r="K35" s="20" t="s">
        <v>114</v>
      </c>
    </row>
    <row r="36" spans="1:11" x14ac:dyDescent="0.2">
      <c r="A36" s="36" t="s">
        <v>40</v>
      </c>
      <c r="B36" s="36" t="s">
        <v>79</v>
      </c>
      <c r="C36" s="37">
        <v>26</v>
      </c>
      <c r="D36" s="37"/>
      <c r="E36" s="36" t="s">
        <v>240</v>
      </c>
      <c r="F36" s="36" t="str">
        <f>VLOOKUP($E36,Codifiche!$A$2:$D$96,3,FALSE)</f>
        <v>SAC - LOCALI A DISPOSIZIONE</v>
      </c>
      <c r="G36" s="36" t="str">
        <f>VLOOKUP($E36,Codifiche!$A$2:$D$96,4,FALSE)</f>
        <v>Gestore</v>
      </c>
      <c r="H36" s="38" t="s">
        <v>399</v>
      </c>
      <c r="I36" s="38" t="s">
        <v>285</v>
      </c>
      <c r="J36" s="36"/>
      <c r="K36" s="21" t="s">
        <v>114</v>
      </c>
    </row>
    <row r="37" spans="1:11" x14ac:dyDescent="0.2">
      <c r="A37" s="36" t="s">
        <v>40</v>
      </c>
      <c r="B37" s="36" t="s">
        <v>80</v>
      </c>
      <c r="C37" s="37">
        <v>20</v>
      </c>
      <c r="D37" s="37"/>
      <c r="E37" s="36" t="s">
        <v>240</v>
      </c>
      <c r="F37" s="36" t="str">
        <f>VLOOKUP($E37,Codifiche!$A$2:$D$96,3,FALSE)</f>
        <v>SAC - LOCALI A DISPOSIZIONE</v>
      </c>
      <c r="G37" s="36" t="str">
        <f>VLOOKUP($E37,Codifiche!$A$2:$D$96,4,FALSE)</f>
        <v>Gestore</v>
      </c>
      <c r="H37" s="38" t="s">
        <v>399</v>
      </c>
      <c r="I37" s="38" t="s">
        <v>285</v>
      </c>
      <c r="J37" s="36"/>
      <c r="K37" s="20" t="s">
        <v>114</v>
      </c>
    </row>
    <row r="38" spans="1:11" x14ac:dyDescent="0.2">
      <c r="A38" s="36" t="s">
        <v>40</v>
      </c>
      <c r="B38" s="36" t="s">
        <v>81</v>
      </c>
      <c r="C38" s="37">
        <v>42</v>
      </c>
      <c r="D38" s="37"/>
      <c r="E38" s="36" t="s">
        <v>237</v>
      </c>
      <c r="F38" s="36" t="str">
        <f>VLOOKUP($E38,Codifiche!$A$2:$D$96,3,FALSE)</f>
        <v>SAC - LOCALI TECNICI</v>
      </c>
      <c r="G38" s="36" t="str">
        <f>VLOOKUP($E38,Codifiche!$A$2:$D$96,4,FALSE)</f>
        <v>Gestore</v>
      </c>
      <c r="H38" s="38" t="s">
        <v>438</v>
      </c>
      <c r="I38" s="38" t="s">
        <v>474</v>
      </c>
      <c r="J38" s="36"/>
      <c r="K38" s="20" t="s">
        <v>114</v>
      </c>
    </row>
    <row r="39" spans="1:11" x14ac:dyDescent="0.2">
      <c r="A39" s="36" t="s">
        <v>40</v>
      </c>
      <c r="B39" s="36" t="s">
        <v>82</v>
      </c>
      <c r="C39" s="37">
        <v>36</v>
      </c>
      <c r="D39" s="37"/>
      <c r="E39" s="36" t="s">
        <v>241</v>
      </c>
      <c r="F39" s="36" t="str">
        <f>VLOOKUP($E39,Codifiche!$A$2:$D$96,3,FALSE)</f>
        <v>DIREZIONE AEROPORTO</v>
      </c>
      <c r="G39" s="36" t="str">
        <f>VLOOKUP($E39,Codifiche!$A$2:$D$96,4,FALSE)</f>
        <v>Enti di Stato</v>
      </c>
      <c r="H39" s="38" t="s">
        <v>399</v>
      </c>
      <c r="I39" s="38" t="s">
        <v>284</v>
      </c>
      <c r="J39" s="36"/>
      <c r="K39" s="21" t="s">
        <v>114</v>
      </c>
    </row>
    <row r="40" spans="1:11" x14ac:dyDescent="0.2">
      <c r="A40" s="36" t="s">
        <v>40</v>
      </c>
      <c r="B40" s="36" t="s">
        <v>83</v>
      </c>
      <c r="C40" s="37">
        <v>57</v>
      </c>
      <c r="D40" s="37"/>
      <c r="E40" s="36" t="s">
        <v>240</v>
      </c>
      <c r="F40" s="36" t="str">
        <f>VLOOKUP($E40,Codifiche!$A$2:$D$96,3,FALSE)</f>
        <v>SAC - LOCALI A DISPOSIZIONE</v>
      </c>
      <c r="G40" s="36" t="str">
        <f>VLOOKUP($E40,Codifiche!$A$2:$D$96,4,FALSE)</f>
        <v>Gestore</v>
      </c>
      <c r="H40" s="38" t="s">
        <v>399</v>
      </c>
      <c r="I40" s="38" t="s">
        <v>285</v>
      </c>
      <c r="J40" s="36"/>
      <c r="K40" s="20" t="s">
        <v>114</v>
      </c>
    </row>
    <row r="41" spans="1:11" x14ac:dyDescent="0.2">
      <c r="A41" s="36" t="s">
        <v>40</v>
      </c>
      <c r="B41" s="36" t="s">
        <v>84</v>
      </c>
      <c r="C41" s="37">
        <v>29</v>
      </c>
      <c r="D41" s="37"/>
      <c r="E41" s="36" t="s">
        <v>236</v>
      </c>
      <c r="F41" s="36" t="str">
        <f>VLOOKUP($E41,Codifiche!$A$2:$D$96,3,FALSE)</f>
        <v>SAC SERVICE S.r.l.</v>
      </c>
      <c r="G41" s="36" t="str">
        <f>VLOOKUP($E41,Codifiche!$A$2:$D$96,4,FALSE)</f>
        <v>Gestore</v>
      </c>
      <c r="H41" s="38" t="s">
        <v>399</v>
      </c>
      <c r="I41" s="38" t="s">
        <v>293</v>
      </c>
      <c r="J41" s="36"/>
      <c r="K41" s="21" t="s">
        <v>107</v>
      </c>
    </row>
    <row r="42" spans="1:11" x14ac:dyDescent="0.2">
      <c r="A42" s="36" t="s">
        <v>40</v>
      </c>
      <c r="B42" s="36" t="s">
        <v>85</v>
      </c>
      <c r="C42" s="37">
        <v>3081</v>
      </c>
      <c r="D42" s="37"/>
      <c r="E42" s="36" t="s">
        <v>237</v>
      </c>
      <c r="F42" s="36" t="str">
        <f>VLOOKUP($E42,Codifiche!$A$2:$D$96,3,FALSE)</f>
        <v>SAC - LOCALI TECNICI</v>
      </c>
      <c r="G42" s="36" t="str">
        <f>VLOOKUP($E42,Codifiche!$A$2:$D$96,4,FALSE)</f>
        <v>Gestore</v>
      </c>
      <c r="H42" s="38" t="s">
        <v>438</v>
      </c>
      <c r="I42" s="38" t="s">
        <v>86</v>
      </c>
      <c r="J42" s="36"/>
      <c r="K42" s="20" t="s">
        <v>114</v>
      </c>
    </row>
    <row r="43" spans="1:11" x14ac:dyDescent="0.2">
      <c r="A43" s="36" t="s">
        <v>40</v>
      </c>
      <c r="B43" s="36" t="s">
        <v>87</v>
      </c>
      <c r="C43" s="37">
        <v>271</v>
      </c>
      <c r="D43" s="37"/>
      <c r="E43" s="36" t="s">
        <v>239</v>
      </c>
      <c r="F43" s="36" t="str">
        <f>VLOOKUP($E43,Codifiche!$A$2:$D$96,3,FALSE)</f>
        <v>SAC - SERVIZI GENERALI</v>
      </c>
      <c r="G43" s="36" t="str">
        <f>VLOOKUP($E43,Codifiche!$A$2:$D$96,4,FALSE)</f>
        <v>Gestore</v>
      </c>
      <c r="H43" s="38" t="s">
        <v>88</v>
      </c>
      <c r="I43" s="38" t="s">
        <v>492</v>
      </c>
      <c r="J43" s="36"/>
      <c r="K43" s="20" t="s">
        <v>116</v>
      </c>
    </row>
    <row r="44" spans="1:11" x14ac:dyDescent="0.2">
      <c r="A44" s="36" t="s">
        <v>40</v>
      </c>
      <c r="B44" s="36" t="s">
        <v>89</v>
      </c>
      <c r="C44" s="37">
        <v>552</v>
      </c>
      <c r="D44" s="37"/>
      <c r="E44" s="36" t="s">
        <v>239</v>
      </c>
      <c r="F44" s="36" t="str">
        <f>VLOOKUP($E44,Codifiche!$A$2:$D$96,3,FALSE)</f>
        <v>SAC - SERVIZI GENERALI</v>
      </c>
      <c r="G44" s="36" t="str">
        <f>VLOOKUP($E44,Codifiche!$A$2:$D$96,4,FALSE)</f>
        <v>Gestore</v>
      </c>
      <c r="H44" s="38" t="s">
        <v>88</v>
      </c>
      <c r="I44" s="38" t="s">
        <v>492</v>
      </c>
      <c r="J44" s="36"/>
      <c r="K44" s="20" t="s">
        <v>116</v>
      </c>
    </row>
    <row r="45" spans="1:11" x14ac:dyDescent="0.2">
      <c r="A45" s="36" t="s">
        <v>40</v>
      </c>
      <c r="B45" s="36" t="s">
        <v>90</v>
      </c>
      <c r="C45" s="37">
        <v>69</v>
      </c>
      <c r="D45" s="37"/>
      <c r="E45" s="36" t="s">
        <v>239</v>
      </c>
      <c r="F45" s="36" t="str">
        <f>VLOOKUP($E45,Codifiche!$A$2:$D$96,3,FALSE)</f>
        <v>SAC - SERVIZI GENERALI</v>
      </c>
      <c r="G45" s="36" t="str">
        <f>VLOOKUP($E45,Codifiche!$A$2:$D$96,4,FALSE)</f>
        <v>Gestore</v>
      </c>
      <c r="H45" s="38" t="s">
        <v>88</v>
      </c>
      <c r="I45" s="38" t="s">
        <v>492</v>
      </c>
      <c r="J45" s="36"/>
      <c r="K45" s="20" t="s">
        <v>116</v>
      </c>
    </row>
    <row r="46" spans="1:11" x14ac:dyDescent="0.2">
      <c r="A46" s="36" t="s">
        <v>40</v>
      </c>
      <c r="B46" s="36" t="s">
        <v>91</v>
      </c>
      <c r="C46" s="37">
        <v>70</v>
      </c>
      <c r="D46" s="37"/>
      <c r="E46" s="36" t="s">
        <v>239</v>
      </c>
      <c r="F46" s="36" t="str">
        <f>VLOOKUP($E46,Codifiche!$A$2:$D$96,3,FALSE)</f>
        <v>SAC - SERVIZI GENERALI</v>
      </c>
      <c r="G46" s="36" t="str">
        <f>VLOOKUP($E46,Codifiche!$A$2:$D$96,4,FALSE)</f>
        <v>Gestore</v>
      </c>
      <c r="H46" s="38" t="s">
        <v>88</v>
      </c>
      <c r="I46" s="38" t="s">
        <v>492</v>
      </c>
      <c r="J46" s="36"/>
      <c r="K46" s="20" t="s">
        <v>116</v>
      </c>
    </row>
    <row r="47" spans="1:11" x14ac:dyDescent="0.2">
      <c r="A47" s="36" t="s">
        <v>40</v>
      </c>
      <c r="B47" s="36" t="s">
        <v>92</v>
      </c>
      <c r="C47" s="37">
        <v>319</v>
      </c>
      <c r="D47" s="37"/>
      <c r="E47" s="36" t="s">
        <v>237</v>
      </c>
      <c r="F47" s="36" t="str">
        <f>VLOOKUP($E47,Codifiche!$A$2:$D$96,3,FALSE)</f>
        <v>SAC - LOCALI TECNICI</v>
      </c>
      <c r="G47" s="36" t="str">
        <f>VLOOKUP($E47,Codifiche!$A$2:$D$96,4,FALSE)</f>
        <v>Gestore</v>
      </c>
      <c r="H47" s="38" t="s">
        <v>438</v>
      </c>
      <c r="I47" s="38" t="s">
        <v>93</v>
      </c>
      <c r="J47" s="36"/>
      <c r="K47" s="20" t="s">
        <v>114</v>
      </c>
    </row>
    <row r="48" spans="1:11" x14ac:dyDescent="0.2">
      <c r="A48" s="36" t="s">
        <v>40</v>
      </c>
      <c r="B48" s="36" t="s">
        <v>94</v>
      </c>
      <c r="C48" s="37">
        <v>170</v>
      </c>
      <c r="D48" s="37"/>
      <c r="E48" s="36" t="s">
        <v>239</v>
      </c>
      <c r="F48" s="36" t="str">
        <f>VLOOKUP($E48,Codifiche!$A$2:$D$96,3,FALSE)</f>
        <v>SAC - SERVIZI GENERALI</v>
      </c>
      <c r="G48" s="36" t="str">
        <f>VLOOKUP($E48,Codifiche!$A$2:$D$96,4,FALSE)</f>
        <v>Gestore</v>
      </c>
      <c r="H48" s="38" t="s">
        <v>88</v>
      </c>
      <c r="I48" s="38" t="s">
        <v>492</v>
      </c>
      <c r="J48" s="36"/>
      <c r="K48" s="20" t="s">
        <v>116</v>
      </c>
    </row>
    <row r="49" spans="1:11" x14ac:dyDescent="0.2">
      <c r="A49" s="36" t="s">
        <v>40</v>
      </c>
      <c r="B49" s="36" t="s">
        <v>95</v>
      </c>
      <c r="C49" s="37">
        <v>142</v>
      </c>
      <c r="D49" s="37"/>
      <c r="E49" s="36" t="s">
        <v>239</v>
      </c>
      <c r="F49" s="36" t="str">
        <f>VLOOKUP($E49,Codifiche!$A$2:$D$96,3,FALSE)</f>
        <v>SAC - SERVIZI GENERALI</v>
      </c>
      <c r="G49" s="36" t="str">
        <f>VLOOKUP($E49,Codifiche!$A$2:$D$96,4,FALSE)</f>
        <v>Gestore</v>
      </c>
      <c r="H49" s="38" t="s">
        <v>88</v>
      </c>
      <c r="I49" s="38" t="s">
        <v>492</v>
      </c>
      <c r="J49" s="36"/>
      <c r="K49" s="20" t="s">
        <v>116</v>
      </c>
    </row>
    <row r="50" spans="1:11" x14ac:dyDescent="0.2">
      <c r="A50" s="36" t="s">
        <v>40</v>
      </c>
      <c r="B50" s="36" t="s">
        <v>96</v>
      </c>
      <c r="C50" s="37">
        <v>288</v>
      </c>
      <c r="D50" s="37"/>
      <c r="E50" s="36" t="s">
        <v>237</v>
      </c>
      <c r="F50" s="36" t="str">
        <f>VLOOKUP($E50,Codifiche!$A$2:$D$96,3,FALSE)</f>
        <v>SAC - LOCALI TECNICI</v>
      </c>
      <c r="G50" s="36" t="str">
        <f>VLOOKUP($E50,Codifiche!$A$2:$D$96,4,FALSE)</f>
        <v>Gestore</v>
      </c>
      <c r="H50" s="38" t="s">
        <v>438</v>
      </c>
      <c r="I50" s="38" t="s">
        <v>97</v>
      </c>
      <c r="J50" s="36"/>
      <c r="K50" s="21" t="s">
        <v>114</v>
      </c>
    </row>
    <row r="51" spans="1:11" x14ac:dyDescent="0.2">
      <c r="A51" s="36" t="s">
        <v>40</v>
      </c>
      <c r="B51" s="36" t="s">
        <v>98</v>
      </c>
      <c r="C51" s="37">
        <v>11</v>
      </c>
      <c r="D51" s="37"/>
      <c r="E51" s="36" t="s">
        <v>239</v>
      </c>
      <c r="F51" s="36" t="str">
        <f>VLOOKUP($E51,Codifiche!$A$2:$D$96,3,FALSE)</f>
        <v>SAC - SERVIZI GENERALI</v>
      </c>
      <c r="G51" s="36" t="str">
        <f>VLOOKUP($E51,Codifiche!$A$2:$D$96,4,FALSE)</f>
        <v>Gestore</v>
      </c>
      <c r="H51" s="38" t="s">
        <v>88</v>
      </c>
      <c r="I51" s="38" t="s">
        <v>492</v>
      </c>
      <c r="J51" s="36"/>
      <c r="K51" s="21" t="s">
        <v>114</v>
      </c>
    </row>
    <row r="52" spans="1:11" x14ac:dyDescent="0.2">
      <c r="A52" s="36" t="s">
        <v>40</v>
      </c>
      <c r="B52" s="36" t="s">
        <v>99</v>
      </c>
      <c r="C52" s="37">
        <v>17</v>
      </c>
      <c r="D52" s="37"/>
      <c r="E52" s="36" t="s">
        <v>271</v>
      </c>
      <c r="F52" s="36" t="str">
        <f>VLOOKUP($E52,Codifiche!$A$2:$D$96,3,FALSE)</f>
        <v>Ata Airports SpA</v>
      </c>
      <c r="G52" s="36" t="str">
        <f>VLOOKUP($E52,Codifiche!$A$2:$D$96,4,FALSE)</f>
        <v>Subconcessioni</v>
      </c>
      <c r="H52" s="38" t="s">
        <v>399</v>
      </c>
      <c r="I52" s="38" t="s">
        <v>289</v>
      </c>
      <c r="J52" s="36"/>
      <c r="K52" s="21" t="s">
        <v>155</v>
      </c>
    </row>
    <row r="53" spans="1:11" x14ac:dyDescent="0.2">
      <c r="A53" s="36" t="s">
        <v>40</v>
      </c>
      <c r="B53" s="36" t="s">
        <v>100</v>
      </c>
      <c r="C53" s="37">
        <v>16</v>
      </c>
      <c r="D53" s="37"/>
      <c r="E53" s="36" t="s">
        <v>239</v>
      </c>
      <c r="F53" s="36" t="str">
        <f>VLOOKUP($E53,Codifiche!$A$2:$D$96,3,FALSE)</f>
        <v>SAC - SERVIZI GENERALI</v>
      </c>
      <c r="G53" s="36" t="str">
        <f>VLOOKUP($E53,Codifiche!$A$2:$D$96,4,FALSE)</f>
        <v>Gestore</v>
      </c>
      <c r="H53" s="38" t="s">
        <v>504</v>
      </c>
      <c r="I53" s="38" t="s">
        <v>321</v>
      </c>
      <c r="J53" s="36"/>
      <c r="K53" s="20" t="s">
        <v>116</v>
      </c>
    </row>
    <row r="54" spans="1:11" x14ac:dyDescent="0.2">
      <c r="A54" s="36" t="s">
        <v>40</v>
      </c>
      <c r="B54" s="36" t="s">
        <v>101</v>
      </c>
      <c r="C54" s="37">
        <v>103</v>
      </c>
      <c r="D54" s="37"/>
      <c r="E54" s="36" t="s">
        <v>239</v>
      </c>
      <c r="F54" s="36" t="str">
        <f>VLOOKUP($E54,Codifiche!$A$2:$D$96,3,FALSE)</f>
        <v>SAC - SERVIZI GENERALI</v>
      </c>
      <c r="G54" s="36" t="str">
        <f>VLOOKUP($E54,Codifiche!$A$2:$D$96,4,FALSE)</f>
        <v>Gestore</v>
      </c>
      <c r="H54" s="38" t="s">
        <v>88</v>
      </c>
      <c r="I54" s="38" t="s">
        <v>492</v>
      </c>
      <c r="J54" s="36"/>
      <c r="K54" s="20" t="s">
        <v>116</v>
      </c>
    </row>
    <row r="55" spans="1:11" x14ac:dyDescent="0.2">
      <c r="A55" s="36" t="s">
        <v>40</v>
      </c>
      <c r="B55" s="36" t="s">
        <v>102</v>
      </c>
      <c r="C55" s="37">
        <v>18</v>
      </c>
      <c r="D55" s="37"/>
      <c r="E55" s="36" t="s">
        <v>239</v>
      </c>
      <c r="F55" s="36" t="str">
        <f>VLOOKUP($E55,Codifiche!$A$2:$D$96,3,FALSE)</f>
        <v>SAC - SERVIZI GENERALI</v>
      </c>
      <c r="G55" s="36" t="str">
        <f>VLOOKUP($E55,Codifiche!$A$2:$D$96,4,FALSE)</f>
        <v>Gestore</v>
      </c>
      <c r="H55" s="38" t="s">
        <v>88</v>
      </c>
      <c r="I55" s="38" t="s">
        <v>492</v>
      </c>
      <c r="J55" s="36"/>
      <c r="K55" s="21" t="s">
        <v>116</v>
      </c>
    </row>
    <row r="56" spans="1:11" x14ac:dyDescent="0.2">
      <c r="A56" s="36" t="s">
        <v>40</v>
      </c>
      <c r="B56" s="36" t="s">
        <v>103</v>
      </c>
      <c r="C56" s="37">
        <v>131</v>
      </c>
      <c r="D56" s="37"/>
      <c r="E56" s="36" t="s">
        <v>239</v>
      </c>
      <c r="F56" s="36" t="str">
        <f>VLOOKUP($E56,Codifiche!$A$2:$D$96,3,FALSE)</f>
        <v>SAC - SERVIZI GENERALI</v>
      </c>
      <c r="G56" s="36" t="str">
        <f>VLOOKUP($E56,Codifiche!$A$2:$D$96,4,FALSE)</f>
        <v>Gestore</v>
      </c>
      <c r="H56" s="38" t="s">
        <v>88</v>
      </c>
      <c r="I56" s="38" t="s">
        <v>492</v>
      </c>
      <c r="J56" s="36"/>
      <c r="K56" s="20" t="s">
        <v>116</v>
      </c>
    </row>
    <row r="57" spans="1:11" ht="13.2" thickBot="1" x14ac:dyDescent="0.25">
      <c r="A57" s="39" t="s">
        <v>40</v>
      </c>
      <c r="B57" s="39" t="s">
        <v>150</v>
      </c>
      <c r="C57" s="40">
        <v>113</v>
      </c>
      <c r="D57" s="40"/>
      <c r="E57" s="39" t="s">
        <v>239</v>
      </c>
      <c r="F57" s="39" t="str">
        <f>VLOOKUP($E57,Codifiche!$A$2:$D$96,3,FALSE)</f>
        <v>SAC - SERVIZI GENERALI</v>
      </c>
      <c r="G57" s="39" t="str">
        <f>VLOOKUP($E57,Codifiche!$A$2:$D$96,4,FALSE)</f>
        <v>Gestore</v>
      </c>
      <c r="H57" s="41" t="s">
        <v>88</v>
      </c>
      <c r="I57" s="41" t="s">
        <v>492</v>
      </c>
      <c r="J57" s="39"/>
      <c r="K57" s="22" t="s">
        <v>116</v>
      </c>
    </row>
    <row r="58" spans="1:11" ht="13.2" thickTop="1" x14ac:dyDescent="0.2">
      <c r="A58" s="42" t="s">
        <v>0</v>
      </c>
      <c r="B58" s="42" t="s">
        <v>41</v>
      </c>
      <c r="C58" s="43">
        <v>26</v>
      </c>
      <c r="D58" s="43"/>
      <c r="E58" s="42" t="s">
        <v>244</v>
      </c>
      <c r="F58" s="42" t="str">
        <f>VLOOKUP($E58,Codifiche!$A$2:$D$96,3,FALSE)</f>
        <v>POLIZIA PENITENZIARIA</v>
      </c>
      <c r="G58" s="42" t="str">
        <f>VLOOKUP($E58,Codifiche!$A$2:$D$96,4,FALSE)</f>
        <v>Enti di Stato</v>
      </c>
      <c r="H58" s="44" t="s">
        <v>276</v>
      </c>
      <c r="I58" s="44" t="s">
        <v>276</v>
      </c>
      <c r="J58" s="42"/>
      <c r="K58" s="23" t="s">
        <v>129</v>
      </c>
    </row>
    <row r="59" spans="1:11" x14ac:dyDescent="0.2">
      <c r="A59" s="36" t="s">
        <v>0</v>
      </c>
      <c r="B59" s="36" t="s">
        <v>42</v>
      </c>
      <c r="C59" s="37">
        <v>13</v>
      </c>
      <c r="D59" s="37"/>
      <c r="E59" s="36" t="s">
        <v>242</v>
      </c>
      <c r="F59" s="36" t="str">
        <f>VLOOKUP($E59,Codifiche!$A$2:$D$96,3,FALSE)</f>
        <v>INTERFORZE</v>
      </c>
      <c r="G59" s="36" t="str">
        <f>VLOOKUP($E59,Codifiche!$A$2:$D$96,4,FALSE)</f>
        <v>Enti di Stato</v>
      </c>
      <c r="H59" s="38" t="s">
        <v>276</v>
      </c>
      <c r="I59" s="38" t="s">
        <v>276</v>
      </c>
      <c r="J59" s="36"/>
      <c r="K59" s="21" t="s">
        <v>128</v>
      </c>
    </row>
    <row r="60" spans="1:11" x14ac:dyDescent="0.2">
      <c r="A60" s="36" t="s">
        <v>0</v>
      </c>
      <c r="B60" s="36" t="s">
        <v>43</v>
      </c>
      <c r="C60" s="37">
        <v>28</v>
      </c>
      <c r="D60" s="37"/>
      <c r="E60" s="36" t="s">
        <v>240</v>
      </c>
      <c r="F60" s="36" t="str">
        <f>VLOOKUP($E60,Codifiche!$A$2:$D$96,3,FALSE)</f>
        <v>SAC - LOCALI A DISPOSIZIONE</v>
      </c>
      <c r="G60" s="36" t="str">
        <f>VLOOKUP($E60,Codifiche!$A$2:$D$96,4,FALSE)</f>
        <v>Gestore</v>
      </c>
      <c r="H60" s="38" t="s">
        <v>276</v>
      </c>
      <c r="I60" s="38" t="s">
        <v>294</v>
      </c>
      <c r="J60" s="36"/>
      <c r="K60" s="21" t="s">
        <v>108</v>
      </c>
    </row>
    <row r="61" spans="1:11" x14ac:dyDescent="0.2">
      <c r="A61" s="36" t="s">
        <v>0</v>
      </c>
      <c r="B61" s="36" t="s">
        <v>46</v>
      </c>
      <c r="C61" s="37">
        <v>21</v>
      </c>
      <c r="D61" s="37"/>
      <c r="E61" s="36" t="s">
        <v>240</v>
      </c>
      <c r="F61" s="36" t="str">
        <f>VLOOKUP($E61,Codifiche!$A$2:$D$96,3,FALSE)</f>
        <v>SAC - LOCALI A DISPOSIZIONE</v>
      </c>
      <c r="G61" s="36" t="str">
        <f>VLOOKUP($E61,Codifiche!$A$2:$D$96,4,FALSE)</f>
        <v>Gestore</v>
      </c>
      <c r="H61" s="38" t="s">
        <v>276</v>
      </c>
      <c r="I61" s="38" t="s">
        <v>294</v>
      </c>
      <c r="J61" s="36"/>
      <c r="K61" s="21" t="s">
        <v>112</v>
      </c>
    </row>
    <row r="62" spans="1:11" x14ac:dyDescent="0.2">
      <c r="A62" s="36" t="s">
        <v>0</v>
      </c>
      <c r="B62" s="36" t="s">
        <v>48</v>
      </c>
      <c r="C62" s="37">
        <v>31</v>
      </c>
      <c r="D62" s="37"/>
      <c r="E62" s="36" t="s">
        <v>240</v>
      </c>
      <c r="F62" s="36" t="str">
        <f>VLOOKUP($E62,Codifiche!$A$2:$D$96,3,FALSE)</f>
        <v>SAC - LOCALI A DISPOSIZIONE</v>
      </c>
      <c r="G62" s="36" t="str">
        <f>VLOOKUP($E62,Codifiche!$A$2:$D$96,4,FALSE)</f>
        <v>Gestore</v>
      </c>
      <c r="H62" s="38" t="s">
        <v>276</v>
      </c>
      <c r="I62" s="38" t="s">
        <v>294</v>
      </c>
      <c r="J62" s="36"/>
      <c r="K62" s="20" t="s">
        <v>122</v>
      </c>
    </row>
    <row r="63" spans="1:11" x14ac:dyDescent="0.2">
      <c r="A63" s="36" t="s">
        <v>0</v>
      </c>
      <c r="B63" s="36" t="s">
        <v>49</v>
      </c>
      <c r="C63" s="37">
        <v>23</v>
      </c>
      <c r="D63" s="37"/>
      <c r="E63" s="36" t="s">
        <v>240</v>
      </c>
      <c r="F63" s="36" t="str">
        <f>VLOOKUP($E63,Codifiche!$A$2:$D$96,3,FALSE)</f>
        <v>SAC - LOCALI A DISPOSIZIONE</v>
      </c>
      <c r="G63" s="36" t="str">
        <f>VLOOKUP($E63,Codifiche!$A$2:$D$96,4,FALSE)</f>
        <v>Gestore</v>
      </c>
      <c r="H63" s="38" t="s">
        <v>276</v>
      </c>
      <c r="I63" s="38" t="s">
        <v>294</v>
      </c>
      <c r="J63" s="36"/>
      <c r="K63" s="20" t="s">
        <v>122</v>
      </c>
    </row>
    <row r="64" spans="1:11" x14ac:dyDescent="0.2">
      <c r="A64" s="36" t="s">
        <v>0</v>
      </c>
      <c r="B64" s="36" t="s">
        <v>50</v>
      </c>
      <c r="C64" s="37">
        <v>21</v>
      </c>
      <c r="D64" s="37"/>
      <c r="E64" s="36" t="s">
        <v>237</v>
      </c>
      <c r="F64" s="36" t="str">
        <f>VLOOKUP($E64,Codifiche!$A$2:$D$96,3,FALSE)</f>
        <v>SAC - LOCALI TECNICI</v>
      </c>
      <c r="G64" s="36" t="str">
        <f>VLOOKUP($E64,Codifiche!$A$2:$D$96,4,FALSE)</f>
        <v>Gestore</v>
      </c>
      <c r="H64" s="38" t="s">
        <v>438</v>
      </c>
      <c r="I64" s="38" t="s">
        <v>70</v>
      </c>
      <c r="J64" s="36"/>
      <c r="K64" s="21" t="s">
        <v>114</v>
      </c>
    </row>
    <row r="65" spans="1:11" x14ac:dyDescent="0.2">
      <c r="A65" s="36" t="s">
        <v>0</v>
      </c>
      <c r="B65" s="36" t="s">
        <v>51</v>
      </c>
      <c r="C65" s="37">
        <v>13</v>
      </c>
      <c r="D65" s="37"/>
      <c r="E65" s="36" t="s">
        <v>237</v>
      </c>
      <c r="F65" s="36" t="str">
        <f>VLOOKUP($E65,Codifiche!$A$2:$D$96,3,FALSE)</f>
        <v>SAC - LOCALI TECNICI</v>
      </c>
      <c r="G65" s="36" t="str">
        <f>VLOOKUP($E65,Codifiche!$A$2:$D$96,4,FALSE)</f>
        <v>Gestore</v>
      </c>
      <c r="H65" s="38" t="s">
        <v>438</v>
      </c>
      <c r="I65" s="38" t="s">
        <v>55</v>
      </c>
      <c r="J65" s="36"/>
      <c r="K65" s="21" t="s">
        <v>106</v>
      </c>
    </row>
    <row r="66" spans="1:11" x14ac:dyDescent="0.2">
      <c r="A66" s="36" t="s">
        <v>0</v>
      </c>
      <c r="B66" s="36" t="s">
        <v>52</v>
      </c>
      <c r="C66" s="37">
        <v>16</v>
      </c>
      <c r="D66" s="37"/>
      <c r="E66" s="36" t="s">
        <v>240</v>
      </c>
      <c r="F66" s="36" t="str">
        <f>VLOOKUP($E66,Codifiche!$A$2:$D$96,3,FALSE)</f>
        <v>SAC - LOCALI A DISPOSIZIONE</v>
      </c>
      <c r="G66" s="36" t="str">
        <f>VLOOKUP($E66,Codifiche!$A$2:$D$96,4,FALSE)</f>
        <v>Gestore</v>
      </c>
      <c r="H66" s="38" t="s">
        <v>276</v>
      </c>
      <c r="I66" s="38" t="s">
        <v>294</v>
      </c>
      <c r="J66" s="36"/>
      <c r="K66" s="21" t="s">
        <v>106</v>
      </c>
    </row>
    <row r="67" spans="1:11" x14ac:dyDescent="0.2">
      <c r="A67" s="36" t="s">
        <v>0</v>
      </c>
      <c r="B67" s="36" t="s">
        <v>604</v>
      </c>
      <c r="C67" s="37">
        <v>11</v>
      </c>
      <c r="D67" s="37"/>
      <c r="E67" s="36" t="s">
        <v>729</v>
      </c>
      <c r="F67" s="36" t="str">
        <f>VLOOKUP($E67,Codifiche!$A$2:$D$96,3,FALSE)</f>
        <v>GH CATANIA</v>
      </c>
      <c r="G67" s="36" t="str">
        <f>VLOOKUP($E67,Codifiche!$A$2:$D$96,4,FALSE)</f>
        <v>Operatori Aeroportuali</v>
      </c>
      <c r="H67" s="38" t="s">
        <v>276</v>
      </c>
      <c r="I67" s="38" t="s">
        <v>295</v>
      </c>
      <c r="J67" s="36"/>
      <c r="K67" s="20" t="s">
        <v>109</v>
      </c>
    </row>
    <row r="68" spans="1:11" x14ac:dyDescent="0.2">
      <c r="A68" s="36" t="s">
        <v>0</v>
      </c>
      <c r="B68" s="36" t="s">
        <v>605</v>
      </c>
      <c r="C68" s="37">
        <v>11</v>
      </c>
      <c r="D68" s="37"/>
      <c r="E68" s="36" t="s">
        <v>227</v>
      </c>
      <c r="F68" s="36" t="str">
        <f>VLOOKUP($E68,Codifiche!$A$2:$D$96,3,FALSE)</f>
        <v>AVIAPARTNER</v>
      </c>
      <c r="G68" s="36" t="str">
        <f>VLOOKUP($E68,Codifiche!$A$2:$D$96,4,FALSE)</f>
        <v>Operatori Aeroportuali</v>
      </c>
      <c r="H68" s="38" t="s">
        <v>463</v>
      </c>
      <c r="I68" s="38" t="s">
        <v>296</v>
      </c>
      <c r="J68" s="36"/>
      <c r="K68" s="21" t="s">
        <v>123</v>
      </c>
    </row>
    <row r="69" spans="1:11" x14ac:dyDescent="0.2">
      <c r="A69" s="36" t="s">
        <v>0</v>
      </c>
      <c r="B69" s="36" t="s">
        <v>53</v>
      </c>
      <c r="C69" s="37">
        <v>11</v>
      </c>
      <c r="D69" s="37"/>
      <c r="E69" s="36" t="s">
        <v>240</v>
      </c>
      <c r="F69" s="36" t="str">
        <f>VLOOKUP($E69,Codifiche!$A$2:$D$96,3,FALSE)</f>
        <v>SAC - LOCALI A DISPOSIZIONE</v>
      </c>
      <c r="G69" s="36" t="str">
        <f>VLOOKUP($E69,Codifiche!$A$2:$D$96,4,FALSE)</f>
        <v>Gestore</v>
      </c>
      <c r="H69" s="38" t="s">
        <v>276</v>
      </c>
      <c r="I69" s="38" t="s">
        <v>294</v>
      </c>
      <c r="J69" s="36"/>
      <c r="K69" s="20" t="s">
        <v>123</v>
      </c>
    </row>
    <row r="70" spans="1:11" x14ac:dyDescent="0.2">
      <c r="A70" s="36" t="s">
        <v>0</v>
      </c>
      <c r="B70" s="36" t="s">
        <v>54</v>
      </c>
      <c r="C70" s="37">
        <v>10</v>
      </c>
      <c r="D70" s="37"/>
      <c r="E70" s="36" t="s">
        <v>243</v>
      </c>
      <c r="F70" s="36" t="str">
        <f>VLOOKUP($E70,Codifiche!$A$2:$D$96,3,FALSE)</f>
        <v>POLIZIA</v>
      </c>
      <c r="G70" s="36" t="str">
        <f>VLOOKUP($E70,Codifiche!$A$2:$D$96,4,FALSE)</f>
        <v>Enti di Stato</v>
      </c>
      <c r="H70" s="38" t="s">
        <v>276</v>
      </c>
      <c r="I70" s="38" t="s">
        <v>278</v>
      </c>
      <c r="J70" s="36"/>
      <c r="K70" s="20" t="s">
        <v>111</v>
      </c>
    </row>
    <row r="71" spans="1:11" x14ac:dyDescent="0.2">
      <c r="A71" s="36" t="s">
        <v>0</v>
      </c>
      <c r="B71" s="36" t="s">
        <v>56</v>
      </c>
      <c r="C71" s="37">
        <v>16</v>
      </c>
      <c r="D71" s="37"/>
      <c r="E71" s="36" t="s">
        <v>243</v>
      </c>
      <c r="F71" s="36" t="str">
        <f>VLOOKUP($E71,Codifiche!$A$2:$D$96,3,FALSE)</f>
        <v>POLIZIA</v>
      </c>
      <c r="G71" s="36" t="str">
        <f>VLOOKUP($E71,Codifiche!$A$2:$D$96,4,FALSE)</f>
        <v>Enti di Stato</v>
      </c>
      <c r="H71" s="38" t="s">
        <v>276</v>
      </c>
      <c r="I71" s="38" t="s">
        <v>278</v>
      </c>
      <c r="J71" s="36"/>
      <c r="K71" s="20" t="s">
        <v>106</v>
      </c>
    </row>
    <row r="72" spans="1:11" x14ac:dyDescent="0.2">
      <c r="A72" s="36" t="s">
        <v>0</v>
      </c>
      <c r="B72" s="36" t="s">
        <v>58</v>
      </c>
      <c r="C72" s="37">
        <v>15</v>
      </c>
      <c r="D72" s="37"/>
      <c r="E72" s="36" t="s">
        <v>235</v>
      </c>
      <c r="F72" s="36" t="str">
        <f>VLOOKUP($E72,Codifiche!$A$2:$D$96,3,FALSE)</f>
        <v>SAC S.p.A.</v>
      </c>
      <c r="G72" s="36" t="str">
        <f>VLOOKUP($E72,Codifiche!$A$2:$D$96,4,FALSE)</f>
        <v>Gestore</v>
      </c>
      <c r="H72" s="38" t="s">
        <v>276</v>
      </c>
      <c r="I72" s="38" t="s">
        <v>297</v>
      </c>
      <c r="J72" s="36"/>
      <c r="K72" s="21" t="s">
        <v>106</v>
      </c>
    </row>
    <row r="73" spans="1:11" x14ac:dyDescent="0.2">
      <c r="A73" s="36" t="s">
        <v>0</v>
      </c>
      <c r="B73" s="36" t="s">
        <v>60</v>
      </c>
      <c r="C73" s="37">
        <v>12</v>
      </c>
      <c r="D73" s="37"/>
      <c r="E73" s="36" t="s">
        <v>235</v>
      </c>
      <c r="F73" s="36" t="str">
        <f>VLOOKUP($E73,Codifiche!$A$2:$D$96,3,FALSE)</f>
        <v>SAC S.p.A.</v>
      </c>
      <c r="G73" s="36" t="str">
        <f>VLOOKUP($E73,Codifiche!$A$2:$D$96,4,FALSE)</f>
        <v>Gestore</v>
      </c>
      <c r="H73" s="38" t="s">
        <v>276</v>
      </c>
      <c r="I73" s="38" t="s">
        <v>297</v>
      </c>
      <c r="J73" s="36"/>
      <c r="K73" s="21" t="s">
        <v>111</v>
      </c>
    </row>
    <row r="74" spans="1:11" x14ac:dyDescent="0.2">
      <c r="A74" s="36" t="s">
        <v>0</v>
      </c>
      <c r="B74" s="36" t="s">
        <v>61</v>
      </c>
      <c r="C74" s="37">
        <v>18</v>
      </c>
      <c r="D74" s="37"/>
      <c r="E74" s="36" t="s">
        <v>235</v>
      </c>
      <c r="F74" s="36" t="str">
        <f>VLOOKUP($E74,Codifiche!$A$2:$D$96,3,FALSE)</f>
        <v>SAC S.p.A.</v>
      </c>
      <c r="G74" s="36" t="str">
        <f>VLOOKUP($E74,Codifiche!$A$2:$D$96,4,FALSE)</f>
        <v>Gestore</v>
      </c>
      <c r="H74" s="38" t="s">
        <v>276</v>
      </c>
      <c r="I74" s="38" t="s">
        <v>280</v>
      </c>
      <c r="J74" s="36"/>
      <c r="K74" s="21" t="s">
        <v>106</v>
      </c>
    </row>
    <row r="75" spans="1:11" x14ac:dyDescent="0.2">
      <c r="A75" s="36" t="s">
        <v>0</v>
      </c>
      <c r="B75" s="36" t="s">
        <v>63</v>
      </c>
      <c r="C75" s="37">
        <v>21</v>
      </c>
      <c r="D75" s="37"/>
      <c r="E75" s="36" t="s">
        <v>240</v>
      </c>
      <c r="F75" s="36" t="str">
        <f>VLOOKUP($E75,Codifiche!$A$2:$D$96,3,FALSE)</f>
        <v>SAC - LOCALI A DISPOSIZIONE</v>
      </c>
      <c r="G75" s="36" t="str">
        <f>VLOOKUP($E75,Codifiche!$A$2:$D$96,4,FALSE)</f>
        <v>Gestore</v>
      </c>
      <c r="H75" s="38" t="s">
        <v>276</v>
      </c>
      <c r="I75" s="38" t="s">
        <v>294</v>
      </c>
      <c r="J75" s="36"/>
      <c r="K75" s="21" t="s">
        <v>123</v>
      </c>
    </row>
    <row r="76" spans="1:11" x14ac:dyDescent="0.2">
      <c r="A76" s="36" t="s">
        <v>0</v>
      </c>
      <c r="B76" s="36" t="s">
        <v>65</v>
      </c>
      <c r="C76" s="37">
        <v>16</v>
      </c>
      <c r="D76" s="37"/>
      <c r="E76" s="36" t="s">
        <v>233</v>
      </c>
      <c r="F76" s="36" t="str">
        <f>VLOOKUP($E76,Codifiche!$A$2:$D$96,3,FALSE)</f>
        <v>AVIATION SERVICES</v>
      </c>
      <c r="G76" s="36" t="str">
        <f>VLOOKUP($E76,Codifiche!$A$2:$D$96,4,FALSE)</f>
        <v>Operatori Aeroportuali</v>
      </c>
      <c r="H76" s="38" t="s">
        <v>276</v>
      </c>
      <c r="I76" s="38" t="s">
        <v>299</v>
      </c>
      <c r="J76" s="36"/>
      <c r="K76" s="20" t="s">
        <v>134</v>
      </c>
    </row>
    <row r="77" spans="1:11" x14ac:dyDescent="0.2">
      <c r="A77" s="36" t="s">
        <v>0</v>
      </c>
      <c r="B77" s="36" t="s">
        <v>606</v>
      </c>
      <c r="C77" s="37">
        <v>7</v>
      </c>
      <c r="D77" s="37"/>
      <c r="E77" s="36" t="s">
        <v>729</v>
      </c>
      <c r="F77" s="36" t="str">
        <f>VLOOKUP($E77,Codifiche!$A$2:$D$96,3,FALSE)</f>
        <v>GH CATANIA</v>
      </c>
      <c r="G77" s="36" t="str">
        <f>VLOOKUP($E77,Codifiche!$A$2:$D$96,4,FALSE)</f>
        <v>Operatori Aeroportuali</v>
      </c>
      <c r="H77" s="38" t="s">
        <v>276</v>
      </c>
      <c r="I77" s="38" t="s">
        <v>299</v>
      </c>
      <c r="J77" s="36"/>
      <c r="K77" s="20" t="s">
        <v>109</v>
      </c>
    </row>
    <row r="78" spans="1:11" x14ac:dyDescent="0.2">
      <c r="A78" s="36" t="s">
        <v>0</v>
      </c>
      <c r="B78" s="36" t="s">
        <v>607</v>
      </c>
      <c r="C78" s="37">
        <v>7</v>
      </c>
      <c r="D78" s="37"/>
      <c r="E78" s="36" t="s">
        <v>233</v>
      </c>
      <c r="F78" s="36" t="str">
        <f>VLOOKUP($E78,Codifiche!$A$2:$D$96,3,FALSE)</f>
        <v>AVIATION SERVICES</v>
      </c>
      <c r="G78" s="36" t="str">
        <f>VLOOKUP($E78,Codifiche!$A$2:$D$96,4,FALSE)</f>
        <v>Operatori Aeroportuali</v>
      </c>
      <c r="H78" s="38" t="s">
        <v>276</v>
      </c>
      <c r="I78" s="38" t="s">
        <v>299</v>
      </c>
      <c r="J78" s="36"/>
      <c r="K78" s="20"/>
    </row>
    <row r="79" spans="1:11" x14ac:dyDescent="0.2">
      <c r="A79" s="36" t="s">
        <v>0</v>
      </c>
      <c r="B79" s="36" t="s">
        <v>69</v>
      </c>
      <c r="C79" s="37">
        <v>17</v>
      </c>
      <c r="D79" s="37"/>
      <c r="E79" s="36" t="s">
        <v>729</v>
      </c>
      <c r="F79" s="36" t="str">
        <f>VLOOKUP($E79,Codifiche!$A$2:$D$96,3,FALSE)</f>
        <v>GH CATANIA</v>
      </c>
      <c r="G79" s="36" t="str">
        <f>VLOOKUP($E79,Codifiche!$A$2:$D$96,4,FALSE)</f>
        <v>Operatori Aeroportuali</v>
      </c>
      <c r="H79" s="38" t="s">
        <v>276</v>
      </c>
      <c r="I79" s="38" t="s">
        <v>299</v>
      </c>
      <c r="J79" s="36"/>
      <c r="K79" s="20" t="s">
        <v>109</v>
      </c>
    </row>
    <row r="80" spans="1:11" x14ac:dyDescent="0.2">
      <c r="A80" s="36" t="s">
        <v>0</v>
      </c>
      <c r="B80" s="36" t="s">
        <v>608</v>
      </c>
      <c r="C80" s="37">
        <v>13</v>
      </c>
      <c r="D80" s="37"/>
      <c r="E80" s="36" t="s">
        <v>729</v>
      </c>
      <c r="F80" s="36" t="str">
        <f>VLOOKUP($E80,Codifiche!$A$2:$D$96,3,FALSE)</f>
        <v>GH CATANIA</v>
      </c>
      <c r="G80" s="36" t="str">
        <f>VLOOKUP($E80,Codifiche!$A$2:$D$96,4,FALSE)</f>
        <v>Operatori Aeroportuali</v>
      </c>
      <c r="H80" s="38" t="s">
        <v>276</v>
      </c>
      <c r="I80" s="38" t="s">
        <v>299</v>
      </c>
      <c r="J80" s="36"/>
      <c r="K80" s="20"/>
    </row>
    <row r="81" spans="1:11" x14ac:dyDescent="0.2">
      <c r="A81" s="36" t="s">
        <v>0</v>
      </c>
      <c r="B81" s="36" t="s">
        <v>609</v>
      </c>
      <c r="C81" s="37">
        <v>10</v>
      </c>
      <c r="D81" s="37"/>
      <c r="E81" s="36" t="s">
        <v>729</v>
      </c>
      <c r="F81" s="36" t="str">
        <f>VLOOKUP($E81,Codifiche!$A$2:$D$96,3,FALSE)</f>
        <v>GH CATANIA</v>
      </c>
      <c r="G81" s="36" t="str">
        <f>VLOOKUP($E81,Codifiche!$A$2:$D$96,4,FALSE)</f>
        <v>Operatori Aeroportuali</v>
      </c>
      <c r="H81" s="38" t="s">
        <v>276</v>
      </c>
      <c r="I81" s="38" t="s">
        <v>299</v>
      </c>
      <c r="J81" s="36"/>
      <c r="K81" s="20"/>
    </row>
    <row r="82" spans="1:11" x14ac:dyDescent="0.2">
      <c r="A82" s="36" t="s">
        <v>0</v>
      </c>
      <c r="B82" s="36" t="s">
        <v>610</v>
      </c>
      <c r="C82" s="37">
        <v>11</v>
      </c>
      <c r="D82" s="37"/>
      <c r="E82" s="36" t="s">
        <v>729</v>
      </c>
      <c r="F82" s="36" t="str">
        <f>VLOOKUP($E82,Codifiche!$A$2:$D$96,3,FALSE)</f>
        <v>GH CATANIA</v>
      </c>
      <c r="G82" s="36" t="str">
        <f>VLOOKUP($E82,Codifiche!$A$2:$D$96,4,FALSE)</f>
        <v>Operatori Aeroportuali</v>
      </c>
      <c r="H82" s="38" t="s">
        <v>276</v>
      </c>
      <c r="I82" s="38" t="s">
        <v>341</v>
      </c>
      <c r="J82" s="36"/>
      <c r="K82" s="20"/>
    </row>
    <row r="83" spans="1:11" x14ac:dyDescent="0.2">
      <c r="A83" s="36" t="s">
        <v>0</v>
      </c>
      <c r="B83" s="36" t="s">
        <v>71</v>
      </c>
      <c r="C83" s="37">
        <v>9</v>
      </c>
      <c r="D83" s="37"/>
      <c r="E83" s="36" t="s">
        <v>245</v>
      </c>
      <c r="F83" s="36" t="str">
        <f>VLOOKUP($E83,Codifiche!$A$2:$D$96,3,FALSE)</f>
        <v>CARABINIERI</v>
      </c>
      <c r="G83" s="36" t="str">
        <f>VLOOKUP($E83,Codifiche!$A$2:$D$96,4,FALSE)</f>
        <v>Enti di Stato</v>
      </c>
      <c r="H83" s="38" t="s">
        <v>88</v>
      </c>
      <c r="I83" s="38" t="s">
        <v>88</v>
      </c>
      <c r="J83" s="36"/>
      <c r="K83" s="21" t="s">
        <v>130</v>
      </c>
    </row>
    <row r="84" spans="1:11" x14ac:dyDescent="0.2">
      <c r="A84" s="36" t="s">
        <v>0</v>
      </c>
      <c r="B84" s="36" t="s">
        <v>73</v>
      </c>
      <c r="C84" s="37">
        <v>20</v>
      </c>
      <c r="D84" s="37"/>
      <c r="E84" s="36" t="s">
        <v>245</v>
      </c>
      <c r="F84" s="36" t="str">
        <f>VLOOKUP($E84,Codifiche!$A$2:$D$96,3,FALSE)</f>
        <v>CARABINIERI</v>
      </c>
      <c r="G84" s="36" t="str">
        <f>VLOOKUP($E84,Codifiche!$A$2:$D$96,4,FALSE)</f>
        <v>Enti di Stato</v>
      </c>
      <c r="H84" s="38" t="s">
        <v>276</v>
      </c>
      <c r="I84" s="38" t="s">
        <v>548</v>
      </c>
      <c r="J84" s="36"/>
      <c r="K84" s="20" t="s">
        <v>130</v>
      </c>
    </row>
    <row r="85" spans="1:11" x14ac:dyDescent="0.2">
      <c r="A85" s="36" t="s">
        <v>0</v>
      </c>
      <c r="B85" s="36" t="s">
        <v>75</v>
      </c>
      <c r="C85" s="37">
        <v>13</v>
      </c>
      <c r="D85" s="37"/>
      <c r="E85" s="36" t="s">
        <v>245</v>
      </c>
      <c r="F85" s="36" t="str">
        <f>VLOOKUP($E85,Codifiche!$A$2:$D$96,3,FALSE)</f>
        <v>CARABINIERI</v>
      </c>
      <c r="G85" s="36" t="str">
        <f>VLOOKUP($E85,Codifiche!$A$2:$D$96,4,FALSE)</f>
        <v>Enti di Stato</v>
      </c>
      <c r="H85" s="38" t="s">
        <v>276</v>
      </c>
      <c r="I85" s="38" t="s">
        <v>549</v>
      </c>
      <c r="J85" s="36"/>
      <c r="K85" s="20" t="s">
        <v>130</v>
      </c>
    </row>
    <row r="86" spans="1:11" x14ac:dyDescent="0.2">
      <c r="A86" s="36" t="s">
        <v>0</v>
      </c>
      <c r="B86" s="36" t="s">
        <v>76</v>
      </c>
      <c r="C86" s="37">
        <v>27</v>
      </c>
      <c r="D86" s="37"/>
      <c r="E86" s="36" t="s">
        <v>245</v>
      </c>
      <c r="F86" s="36" t="str">
        <f>VLOOKUP($E86,Codifiche!$A$2:$D$96,3,FALSE)</f>
        <v>CARABINIERI</v>
      </c>
      <c r="G86" s="36" t="str">
        <f>VLOOKUP($E86,Codifiche!$A$2:$D$96,4,FALSE)</f>
        <v>Enti di Stato</v>
      </c>
      <c r="H86" s="38" t="s">
        <v>276</v>
      </c>
      <c r="I86" s="38" t="s">
        <v>551</v>
      </c>
      <c r="J86" s="36"/>
      <c r="K86" s="20" t="s">
        <v>130</v>
      </c>
    </row>
    <row r="87" spans="1:11" x14ac:dyDescent="0.2">
      <c r="A87" s="36" t="s">
        <v>0</v>
      </c>
      <c r="B87" s="36" t="s">
        <v>611</v>
      </c>
      <c r="C87" s="37">
        <v>5</v>
      </c>
      <c r="D87" s="37"/>
      <c r="E87" s="36" t="s">
        <v>245</v>
      </c>
      <c r="F87" s="36" t="str">
        <f>VLOOKUP($E87,Codifiche!$A$2:$D$96,3,FALSE)</f>
        <v>CARABINIERI</v>
      </c>
      <c r="G87" s="36" t="str">
        <f>VLOOKUP($E87,Codifiche!$A$2:$D$96,4,FALSE)</f>
        <v>Enti di Stato</v>
      </c>
      <c r="H87" s="38" t="s">
        <v>284</v>
      </c>
      <c r="I87" s="38" t="s">
        <v>284</v>
      </c>
      <c r="J87" s="36"/>
      <c r="K87" s="20" t="s">
        <v>130</v>
      </c>
    </row>
    <row r="88" spans="1:11" x14ac:dyDescent="0.2">
      <c r="A88" s="36" t="s">
        <v>0</v>
      </c>
      <c r="B88" s="36" t="s">
        <v>78</v>
      </c>
      <c r="C88" s="37">
        <v>3</v>
      </c>
      <c r="D88" s="37"/>
      <c r="E88" s="36" t="s">
        <v>238</v>
      </c>
      <c r="F88" s="36" t="str">
        <f>VLOOKUP($E88,Codifiche!$A$2:$D$96,3,FALSE)</f>
        <v>SAC - SERVIZI IGIENICI</v>
      </c>
      <c r="G88" s="36" t="str">
        <f>VLOOKUP($E88,Codifiche!$A$2:$D$96,4,FALSE)</f>
        <v>Gestore</v>
      </c>
      <c r="H88" s="38" t="s">
        <v>283</v>
      </c>
      <c r="I88" s="38" t="s">
        <v>550</v>
      </c>
      <c r="J88" s="36"/>
      <c r="K88" s="21" t="s">
        <v>130</v>
      </c>
    </row>
    <row r="89" spans="1:11" x14ac:dyDescent="0.2">
      <c r="A89" s="36" t="s">
        <v>0</v>
      </c>
      <c r="B89" s="36" t="s">
        <v>79</v>
      </c>
      <c r="C89" s="37">
        <v>11</v>
      </c>
      <c r="D89" s="37"/>
      <c r="E89" s="36" t="s">
        <v>245</v>
      </c>
      <c r="F89" s="36" t="str">
        <f>VLOOKUP($E89,Codifiche!$A$2:$D$96,3,FALSE)</f>
        <v>CARABINIERI</v>
      </c>
      <c r="G89" s="36" t="str">
        <f>VLOOKUP($E89,Codifiche!$A$2:$D$96,4,FALSE)</f>
        <v>Enti di Stato</v>
      </c>
      <c r="H89" s="38" t="s">
        <v>284</v>
      </c>
      <c r="I89" s="38" t="s">
        <v>284</v>
      </c>
      <c r="J89" s="36"/>
      <c r="K89" s="20" t="s">
        <v>130</v>
      </c>
    </row>
    <row r="90" spans="1:11" x14ac:dyDescent="0.2">
      <c r="A90" s="36" t="s">
        <v>0</v>
      </c>
      <c r="B90" s="36" t="s">
        <v>80</v>
      </c>
      <c r="C90" s="37">
        <v>3</v>
      </c>
      <c r="D90" s="37"/>
      <c r="E90" s="36" t="s">
        <v>245</v>
      </c>
      <c r="F90" s="36" t="str">
        <f>VLOOKUP($E90,Codifiche!$A$2:$D$96,3,FALSE)</f>
        <v>CARABINIERI</v>
      </c>
      <c r="G90" s="36" t="str">
        <f>VLOOKUP($E90,Codifiche!$A$2:$D$96,4,FALSE)</f>
        <v>Enti di Stato</v>
      </c>
      <c r="H90" s="38" t="s">
        <v>282</v>
      </c>
      <c r="I90" s="38" t="s">
        <v>282</v>
      </c>
      <c r="J90" s="36"/>
      <c r="K90" s="21" t="s">
        <v>130</v>
      </c>
    </row>
    <row r="91" spans="1:11" x14ac:dyDescent="0.2">
      <c r="A91" s="36" t="s">
        <v>0</v>
      </c>
      <c r="B91" s="36" t="s">
        <v>81</v>
      </c>
      <c r="C91" s="37">
        <v>11</v>
      </c>
      <c r="D91" s="37"/>
      <c r="E91" s="36" t="s">
        <v>239</v>
      </c>
      <c r="F91" s="36" t="str">
        <f>VLOOKUP($E91,Codifiche!$A$2:$D$96,3,FALSE)</f>
        <v>SAC - SERVIZI GENERALI</v>
      </c>
      <c r="G91" s="36" t="str">
        <f>VLOOKUP($E91,Codifiche!$A$2:$D$96,4,FALSE)</f>
        <v>Gestore</v>
      </c>
      <c r="H91" s="38" t="s">
        <v>399</v>
      </c>
      <c r="I91" s="38" t="s">
        <v>540</v>
      </c>
      <c r="J91" s="36"/>
      <c r="K91" s="20" t="s">
        <v>107</v>
      </c>
    </row>
    <row r="92" spans="1:11" x14ac:dyDescent="0.2">
      <c r="A92" s="36" t="s">
        <v>0</v>
      </c>
      <c r="B92" s="36" t="s">
        <v>82</v>
      </c>
      <c r="C92" s="37">
        <v>66</v>
      </c>
      <c r="D92" s="37"/>
      <c r="E92" s="36" t="s">
        <v>580</v>
      </c>
      <c r="F92" s="36" t="str">
        <f>VLOOKUP($E92,Codifiche!$A$2:$D$96,3,FALSE)</f>
        <v>AP TRANSFERS</v>
      </c>
      <c r="G92" s="36" t="str">
        <f>VLOOKUP($E92,Codifiche!$A$2:$D$96,4,FALSE)</f>
        <v>Subconcessioni</v>
      </c>
      <c r="H92" s="38" t="s">
        <v>276</v>
      </c>
      <c r="I92" s="38" t="s">
        <v>591</v>
      </c>
      <c r="J92" s="36"/>
      <c r="K92" s="20" t="s">
        <v>106</v>
      </c>
    </row>
    <row r="93" spans="1:11" x14ac:dyDescent="0.2">
      <c r="A93" s="36" t="s">
        <v>0</v>
      </c>
      <c r="B93" s="36" t="s">
        <v>83</v>
      </c>
      <c r="C93" s="37">
        <v>66</v>
      </c>
      <c r="D93" s="37"/>
      <c r="E93" s="36" t="s">
        <v>581</v>
      </c>
      <c r="F93" s="36" t="str">
        <f>VLOOKUP($E93,Codifiche!$A$2:$D$96,3,FALSE)</f>
        <v>FORZESE</v>
      </c>
      <c r="G93" s="36" t="str">
        <f>VLOOKUP($E93,Codifiche!$A$2:$D$96,4,FALSE)</f>
        <v>Subconcessioni</v>
      </c>
      <c r="H93" s="38" t="s">
        <v>276</v>
      </c>
      <c r="I93" s="38" t="s">
        <v>591</v>
      </c>
      <c r="J93" s="36"/>
      <c r="K93" s="20"/>
    </row>
    <row r="94" spans="1:11" x14ac:dyDescent="0.2">
      <c r="A94" s="36" t="s">
        <v>0</v>
      </c>
      <c r="B94" s="36" t="s">
        <v>84</v>
      </c>
      <c r="C94" s="37">
        <v>66</v>
      </c>
      <c r="D94" s="37"/>
      <c r="E94" s="36" t="s">
        <v>582</v>
      </c>
      <c r="F94" s="36" t="str">
        <f>VLOOKUP($E94,Codifiche!$A$2:$D$96,3,FALSE)</f>
        <v>WINFED</v>
      </c>
      <c r="G94" s="36" t="str">
        <f>VLOOKUP($E94,Codifiche!$A$2:$D$96,4,FALSE)</f>
        <v>Subconcessioni</v>
      </c>
      <c r="H94" s="38" t="s">
        <v>276</v>
      </c>
      <c r="I94" s="38" t="s">
        <v>591</v>
      </c>
      <c r="J94" s="36"/>
      <c r="K94" s="20"/>
    </row>
    <row r="95" spans="1:11" x14ac:dyDescent="0.2">
      <c r="A95" s="36" t="s">
        <v>0</v>
      </c>
      <c r="B95" s="36" t="s">
        <v>85</v>
      </c>
      <c r="C95" s="37">
        <v>4</v>
      </c>
      <c r="D95" s="37"/>
      <c r="E95" s="36" t="s">
        <v>237</v>
      </c>
      <c r="F95" s="36" t="str">
        <f>VLOOKUP($E95,Codifiche!$A$2:$D$96,3,FALSE)</f>
        <v>SAC - LOCALI TECNICI</v>
      </c>
      <c r="G95" s="36" t="str">
        <f>VLOOKUP($E95,Codifiche!$A$2:$D$96,4,FALSE)</f>
        <v>Gestore</v>
      </c>
      <c r="H95" s="38" t="s">
        <v>438</v>
      </c>
      <c r="I95" s="38" t="s">
        <v>308</v>
      </c>
      <c r="J95" s="36"/>
      <c r="K95" s="20" t="s">
        <v>114</v>
      </c>
    </row>
    <row r="96" spans="1:11" x14ac:dyDescent="0.2">
      <c r="A96" s="36" t="s">
        <v>0</v>
      </c>
      <c r="B96" s="36" t="s">
        <v>87</v>
      </c>
      <c r="C96" s="37">
        <v>13</v>
      </c>
      <c r="D96" s="37"/>
      <c r="E96" s="36" t="s">
        <v>237</v>
      </c>
      <c r="F96" s="36" t="str">
        <f>VLOOKUP($E96,Codifiche!$A$2:$D$96,3,FALSE)</f>
        <v>SAC - LOCALI TECNICI</v>
      </c>
      <c r="G96" s="36" t="str">
        <f>VLOOKUP($E96,Codifiche!$A$2:$D$96,4,FALSE)</f>
        <v>Gestore</v>
      </c>
      <c r="H96" s="38" t="s">
        <v>438</v>
      </c>
      <c r="I96" s="38" t="s">
        <v>308</v>
      </c>
      <c r="J96" s="36"/>
      <c r="K96" s="20" t="s">
        <v>114</v>
      </c>
    </row>
    <row r="97" spans="1:11" x14ac:dyDescent="0.2">
      <c r="A97" s="36" t="s">
        <v>0</v>
      </c>
      <c r="B97" s="36" t="s">
        <v>89</v>
      </c>
      <c r="C97" s="37">
        <v>20</v>
      </c>
      <c r="D97" s="37"/>
      <c r="E97" s="36" t="s">
        <v>237</v>
      </c>
      <c r="F97" s="36" t="str">
        <f>VLOOKUP($E97,Codifiche!$A$2:$D$96,3,FALSE)</f>
        <v>SAC - LOCALI TECNICI</v>
      </c>
      <c r="G97" s="36" t="str">
        <f>VLOOKUP($E97,Codifiche!$A$2:$D$96,4,FALSE)</f>
        <v>Gestore</v>
      </c>
      <c r="H97" s="38" t="s">
        <v>438</v>
      </c>
      <c r="I97" s="38" t="s">
        <v>308</v>
      </c>
      <c r="J97" s="36"/>
      <c r="K97" s="20" t="s">
        <v>114</v>
      </c>
    </row>
    <row r="98" spans="1:11" x14ac:dyDescent="0.2">
      <c r="A98" s="36" t="s">
        <v>0</v>
      </c>
      <c r="B98" s="36" t="s">
        <v>90</v>
      </c>
      <c r="C98" s="37">
        <v>4</v>
      </c>
      <c r="D98" s="37"/>
      <c r="E98" s="36" t="s">
        <v>237</v>
      </c>
      <c r="F98" s="36" t="str">
        <f>VLOOKUP($E98,Codifiche!$A$2:$D$96,3,FALSE)</f>
        <v>SAC - LOCALI TECNICI</v>
      </c>
      <c r="G98" s="36" t="str">
        <f>VLOOKUP($E98,Codifiche!$A$2:$D$96,4,FALSE)</f>
        <v>Gestore</v>
      </c>
      <c r="H98" s="38" t="s">
        <v>438</v>
      </c>
      <c r="I98" s="38" t="s">
        <v>308</v>
      </c>
      <c r="J98" s="36"/>
      <c r="K98" s="20" t="s">
        <v>114</v>
      </c>
    </row>
    <row r="99" spans="1:11" x14ac:dyDescent="0.2">
      <c r="A99" s="36" t="s">
        <v>0</v>
      </c>
      <c r="B99" s="36" t="s">
        <v>91</v>
      </c>
      <c r="C99" s="37">
        <v>32</v>
      </c>
      <c r="D99" s="37"/>
      <c r="E99" s="36" t="s">
        <v>233</v>
      </c>
      <c r="F99" s="36" t="str">
        <f>VLOOKUP($E99,Codifiche!$A$2:$D$96,3,FALSE)</f>
        <v>AVIATION SERVICES</v>
      </c>
      <c r="G99" s="36" t="str">
        <f>VLOOKUP($E99,Codifiche!$A$2:$D$96,4,FALSE)</f>
        <v>Operatori Aeroportuali</v>
      </c>
      <c r="H99" s="38" t="s">
        <v>276</v>
      </c>
      <c r="I99" s="38" t="s">
        <v>298</v>
      </c>
      <c r="J99" s="36"/>
      <c r="K99" s="20" t="s">
        <v>134</v>
      </c>
    </row>
    <row r="100" spans="1:11" x14ac:dyDescent="0.2">
      <c r="A100" s="36" t="s">
        <v>0</v>
      </c>
      <c r="B100" s="36" t="s">
        <v>92</v>
      </c>
      <c r="C100" s="37">
        <v>8</v>
      </c>
      <c r="D100" s="37"/>
      <c r="E100" s="36" t="s">
        <v>729</v>
      </c>
      <c r="F100" s="36" t="str">
        <f>VLOOKUP($E100,Codifiche!$A$2:$D$96,3,FALSE)</f>
        <v>GH CATANIA</v>
      </c>
      <c r="G100" s="36" t="str">
        <f>VLOOKUP($E100,Codifiche!$A$2:$D$96,4,FALSE)</f>
        <v>Operatori Aeroportuali</v>
      </c>
      <c r="H100" s="38" t="s">
        <v>276</v>
      </c>
      <c r="I100" s="38" t="s">
        <v>276</v>
      </c>
      <c r="J100" s="36"/>
      <c r="K100" s="20" t="s">
        <v>109</v>
      </c>
    </row>
    <row r="101" spans="1:11" x14ac:dyDescent="0.2">
      <c r="A101" s="36" t="s">
        <v>0</v>
      </c>
      <c r="B101" s="36" t="s">
        <v>94</v>
      </c>
      <c r="C101" s="37">
        <v>4</v>
      </c>
      <c r="D101" s="37"/>
      <c r="E101" s="36" t="s">
        <v>237</v>
      </c>
      <c r="F101" s="36" t="str">
        <f>VLOOKUP($E101,Codifiche!$A$2:$D$96,3,FALSE)</f>
        <v>SAC - LOCALI TECNICI</v>
      </c>
      <c r="G101" s="36" t="str">
        <f>VLOOKUP($E101,Codifiche!$A$2:$D$96,4,FALSE)</f>
        <v>Gestore</v>
      </c>
      <c r="H101" s="38" t="s">
        <v>438</v>
      </c>
      <c r="I101" s="38" t="s">
        <v>303</v>
      </c>
      <c r="J101" s="36"/>
      <c r="K101" s="20" t="s">
        <v>114</v>
      </c>
    </row>
    <row r="102" spans="1:11" x14ac:dyDescent="0.2">
      <c r="A102" s="36" t="s">
        <v>0</v>
      </c>
      <c r="B102" s="36" t="s">
        <v>95</v>
      </c>
      <c r="C102" s="37">
        <v>28</v>
      </c>
      <c r="D102" s="37"/>
      <c r="E102" s="36" t="s">
        <v>235</v>
      </c>
      <c r="F102" s="36" t="str">
        <f>VLOOKUP($E102,Codifiche!$A$2:$D$96,3,FALSE)</f>
        <v>SAC S.p.A.</v>
      </c>
      <c r="G102" s="36" t="str">
        <f>VLOOKUP($E102,Codifiche!$A$2:$D$96,4,FALSE)</f>
        <v>Gestore</v>
      </c>
      <c r="H102" s="38" t="s">
        <v>276</v>
      </c>
      <c r="I102" s="38" t="s">
        <v>481</v>
      </c>
      <c r="J102" s="36"/>
      <c r="K102" s="20" t="s">
        <v>106</v>
      </c>
    </row>
    <row r="103" spans="1:11" x14ac:dyDescent="0.2">
      <c r="A103" s="36" t="s">
        <v>0</v>
      </c>
      <c r="B103" s="36" t="s">
        <v>612</v>
      </c>
      <c r="C103" s="37">
        <v>10</v>
      </c>
      <c r="D103" s="37"/>
      <c r="E103" s="36" t="s">
        <v>235</v>
      </c>
      <c r="F103" s="36" t="str">
        <f>VLOOKUP($E103,Codifiche!$A$2:$D$96,3,FALSE)</f>
        <v>SAC S.p.A.</v>
      </c>
      <c r="G103" s="36" t="str">
        <f>VLOOKUP($E103,Codifiche!$A$2:$D$96,4,FALSE)</f>
        <v>Gestore</v>
      </c>
      <c r="H103" s="38" t="s">
        <v>276</v>
      </c>
      <c r="I103" s="38" t="s">
        <v>276</v>
      </c>
      <c r="J103" s="36"/>
      <c r="K103" s="20" t="s">
        <v>106</v>
      </c>
    </row>
    <row r="104" spans="1:11" x14ac:dyDescent="0.2">
      <c r="A104" s="36" t="s">
        <v>0</v>
      </c>
      <c r="B104" s="36" t="s">
        <v>613</v>
      </c>
      <c r="C104" s="37">
        <v>8</v>
      </c>
      <c r="D104" s="37"/>
      <c r="E104" s="36" t="s">
        <v>238</v>
      </c>
      <c r="F104" s="36" t="str">
        <f>VLOOKUP($E104,Codifiche!$A$2:$D$96,3,FALSE)</f>
        <v>SAC - SERVIZI IGIENICI</v>
      </c>
      <c r="G104" s="36" t="str">
        <f>VLOOKUP($E104,Codifiche!$A$2:$D$96,4,FALSE)</f>
        <v>Gestore</v>
      </c>
      <c r="H104" s="38" t="s">
        <v>283</v>
      </c>
      <c r="I104" s="38" t="s">
        <v>442</v>
      </c>
      <c r="J104" s="36"/>
      <c r="K104" s="20" t="s">
        <v>115</v>
      </c>
    </row>
    <row r="105" spans="1:11" x14ac:dyDescent="0.2">
      <c r="A105" s="36" t="s">
        <v>0</v>
      </c>
      <c r="B105" s="36" t="s">
        <v>614</v>
      </c>
      <c r="C105" s="37">
        <v>8</v>
      </c>
      <c r="D105" s="37"/>
      <c r="E105" s="36" t="s">
        <v>238</v>
      </c>
      <c r="F105" s="36" t="str">
        <f>VLOOKUP($E105,Codifiche!$A$2:$D$96,3,FALSE)</f>
        <v>SAC - SERVIZI IGIENICI</v>
      </c>
      <c r="G105" s="36" t="str">
        <f>VLOOKUP($E105,Codifiche!$A$2:$D$96,4,FALSE)</f>
        <v>Gestore</v>
      </c>
      <c r="H105" s="38" t="s">
        <v>283</v>
      </c>
      <c r="I105" s="38" t="s">
        <v>442</v>
      </c>
      <c r="J105" s="36"/>
      <c r="K105" s="20" t="s">
        <v>115</v>
      </c>
    </row>
    <row r="106" spans="1:11" x14ac:dyDescent="0.2">
      <c r="A106" s="36" t="s">
        <v>0</v>
      </c>
      <c r="B106" s="36" t="s">
        <v>98</v>
      </c>
      <c r="C106" s="37">
        <v>33</v>
      </c>
      <c r="D106" s="37"/>
      <c r="E106" s="36" t="s">
        <v>229</v>
      </c>
      <c r="F106" s="36" t="str">
        <f>VLOOKUP($E106,Codifiche!$A$2:$D$96,3,FALSE)</f>
        <v>Ata Airports SpA</v>
      </c>
      <c r="G106" s="36" t="str">
        <f>VLOOKUP($E106,Codifiche!$A$2:$D$96,4,FALSE)</f>
        <v>Operatori Aeroportuali</v>
      </c>
      <c r="H106" s="38" t="s">
        <v>276</v>
      </c>
      <c r="I106" s="38" t="s">
        <v>302</v>
      </c>
      <c r="J106" s="36"/>
      <c r="K106" s="21" t="s">
        <v>121</v>
      </c>
    </row>
    <row r="107" spans="1:11" x14ac:dyDescent="0.2">
      <c r="A107" s="36" t="s">
        <v>0</v>
      </c>
      <c r="B107" s="36" t="s">
        <v>99</v>
      </c>
      <c r="C107" s="37">
        <v>8</v>
      </c>
      <c r="D107" s="37"/>
      <c r="E107" s="36" t="s">
        <v>229</v>
      </c>
      <c r="F107" s="36" t="str">
        <f>VLOOKUP($E107,Codifiche!$A$2:$D$96,3,FALSE)</f>
        <v>Ata Airports SpA</v>
      </c>
      <c r="G107" s="36" t="str">
        <f>VLOOKUP($E107,Codifiche!$A$2:$D$96,4,FALSE)</f>
        <v>Operatori Aeroportuali</v>
      </c>
      <c r="H107" s="38" t="s">
        <v>276</v>
      </c>
      <c r="I107" s="38" t="s">
        <v>302</v>
      </c>
      <c r="J107" s="36"/>
      <c r="K107" s="20" t="s">
        <v>121</v>
      </c>
    </row>
    <row r="108" spans="1:11" x14ac:dyDescent="0.2">
      <c r="A108" s="36" t="s">
        <v>0</v>
      </c>
      <c r="B108" s="36" t="s">
        <v>100</v>
      </c>
      <c r="C108" s="37">
        <v>4</v>
      </c>
      <c r="D108" s="37"/>
      <c r="E108" s="36" t="s">
        <v>237</v>
      </c>
      <c r="F108" s="36" t="str">
        <f>VLOOKUP($E108,Codifiche!$A$2:$D$96,3,FALSE)</f>
        <v>SAC - LOCALI TECNICI</v>
      </c>
      <c r="G108" s="36" t="str">
        <f>VLOOKUP($E108,Codifiche!$A$2:$D$96,4,FALSE)</f>
        <v>Gestore</v>
      </c>
      <c r="H108" s="38" t="s">
        <v>438</v>
      </c>
      <c r="I108" s="38" t="s">
        <v>303</v>
      </c>
      <c r="J108" s="36"/>
      <c r="K108" s="20" t="s">
        <v>114</v>
      </c>
    </row>
    <row r="109" spans="1:11" x14ac:dyDescent="0.2">
      <c r="A109" s="36" t="s">
        <v>0</v>
      </c>
      <c r="B109" s="36" t="s">
        <v>101</v>
      </c>
      <c r="C109" s="37">
        <v>28</v>
      </c>
      <c r="D109" s="37"/>
      <c r="E109" s="36" t="s">
        <v>235</v>
      </c>
      <c r="F109" s="36" t="str">
        <f>VLOOKUP($E109,Codifiche!$A$2:$D$96,3,FALSE)</f>
        <v>SAC S.p.A.</v>
      </c>
      <c r="G109" s="36" t="str">
        <f>VLOOKUP($E109,Codifiche!$A$2:$D$96,4,FALSE)</f>
        <v>Gestore</v>
      </c>
      <c r="H109" s="38" t="s">
        <v>276</v>
      </c>
      <c r="I109" s="38" t="s">
        <v>482</v>
      </c>
      <c r="J109" s="36"/>
      <c r="K109" s="21" t="s">
        <v>106</v>
      </c>
    </row>
    <row r="110" spans="1:11" x14ac:dyDescent="0.2">
      <c r="A110" s="36" t="s">
        <v>0</v>
      </c>
      <c r="B110" s="36" t="s">
        <v>102</v>
      </c>
      <c r="C110" s="37">
        <v>10</v>
      </c>
      <c r="D110" s="37"/>
      <c r="E110" s="36" t="s">
        <v>235</v>
      </c>
      <c r="F110" s="36" t="str">
        <f>VLOOKUP($E110,Codifiche!$A$2:$D$96,3,FALSE)</f>
        <v>SAC S.p.A.</v>
      </c>
      <c r="G110" s="36" t="str">
        <f>VLOOKUP($E110,Codifiche!$A$2:$D$96,4,FALSE)</f>
        <v>Gestore</v>
      </c>
      <c r="H110" s="38" t="s">
        <v>276</v>
      </c>
      <c r="I110" s="38" t="s">
        <v>482</v>
      </c>
      <c r="J110" s="36"/>
      <c r="K110" s="21" t="s">
        <v>106</v>
      </c>
    </row>
    <row r="111" spans="1:11" x14ac:dyDescent="0.2">
      <c r="A111" s="36" t="s">
        <v>0</v>
      </c>
      <c r="B111" s="36" t="s">
        <v>103</v>
      </c>
      <c r="C111" s="37">
        <v>15</v>
      </c>
      <c r="D111" s="37"/>
      <c r="E111" s="36" t="s">
        <v>250</v>
      </c>
      <c r="F111" s="36" t="str">
        <f>VLOOKUP($E111,Codifiche!$A$2:$D$96,3,FALSE)</f>
        <v>SANITÀ AEREA</v>
      </c>
      <c r="G111" s="36" t="str">
        <f>VLOOKUP($E111,Codifiche!$A$2:$D$96,4,FALSE)</f>
        <v>Enti di Stato</v>
      </c>
      <c r="H111" s="38" t="s">
        <v>552</v>
      </c>
      <c r="I111" s="38" t="s">
        <v>304</v>
      </c>
      <c r="J111" s="36"/>
      <c r="K111" s="20" t="s">
        <v>132</v>
      </c>
    </row>
    <row r="112" spans="1:11" x14ac:dyDescent="0.2">
      <c r="A112" s="36" t="s">
        <v>0</v>
      </c>
      <c r="B112" s="36" t="s">
        <v>150</v>
      </c>
      <c r="C112" s="37">
        <v>45</v>
      </c>
      <c r="D112" s="37"/>
      <c r="E112" s="36" t="s">
        <v>250</v>
      </c>
      <c r="F112" s="36" t="str">
        <f>VLOOKUP($E112,Codifiche!$A$2:$D$96,3,FALSE)</f>
        <v>SANITÀ AEREA</v>
      </c>
      <c r="G112" s="36" t="str">
        <f>VLOOKUP($E112,Codifiche!$A$2:$D$96,4,FALSE)</f>
        <v>Enti di Stato</v>
      </c>
      <c r="H112" s="38" t="s">
        <v>276</v>
      </c>
      <c r="I112" s="38" t="s">
        <v>305</v>
      </c>
      <c r="J112" s="36"/>
      <c r="K112" s="21" t="s">
        <v>132</v>
      </c>
    </row>
    <row r="113" spans="1:11" x14ac:dyDescent="0.2">
      <c r="A113" s="36" t="s">
        <v>0</v>
      </c>
      <c r="B113" s="36" t="s">
        <v>615</v>
      </c>
      <c r="C113" s="37">
        <v>17</v>
      </c>
      <c r="D113" s="37"/>
      <c r="E113" s="36" t="s">
        <v>250</v>
      </c>
      <c r="F113" s="36" t="str">
        <f>VLOOKUP($E113,Codifiche!$A$2:$D$96,3,FALSE)</f>
        <v>SANITÀ AEREA</v>
      </c>
      <c r="G113" s="36" t="str">
        <f>VLOOKUP($E113,Codifiche!$A$2:$D$96,4,FALSE)</f>
        <v>Enti di Stato</v>
      </c>
      <c r="H113" s="38" t="s">
        <v>276</v>
      </c>
      <c r="I113" s="38" t="s">
        <v>306</v>
      </c>
      <c r="J113" s="36"/>
      <c r="K113" s="21" t="s">
        <v>132</v>
      </c>
    </row>
    <row r="114" spans="1:11" x14ac:dyDescent="0.2">
      <c r="A114" s="36" t="s">
        <v>0</v>
      </c>
      <c r="B114" s="36" t="s">
        <v>616</v>
      </c>
      <c r="C114" s="37">
        <v>12</v>
      </c>
      <c r="D114" s="37"/>
      <c r="E114" s="36" t="s">
        <v>250</v>
      </c>
      <c r="F114" s="36" t="str">
        <f>VLOOKUP($E114,Codifiche!$A$2:$D$96,3,FALSE)</f>
        <v>SANITÀ AEREA</v>
      </c>
      <c r="G114" s="36" t="str">
        <f>VLOOKUP($E114,Codifiche!$A$2:$D$96,4,FALSE)</f>
        <v>Enti di Stato</v>
      </c>
      <c r="H114" s="38" t="s">
        <v>399</v>
      </c>
      <c r="I114" s="38" t="s">
        <v>307</v>
      </c>
      <c r="J114" s="36"/>
      <c r="K114" s="20" t="s">
        <v>132</v>
      </c>
    </row>
    <row r="115" spans="1:11" x14ac:dyDescent="0.2">
      <c r="A115" s="36" t="s">
        <v>0</v>
      </c>
      <c r="B115" s="36" t="s">
        <v>617</v>
      </c>
      <c r="C115" s="37">
        <v>14</v>
      </c>
      <c r="D115" s="37"/>
      <c r="E115" s="36" t="s">
        <v>238</v>
      </c>
      <c r="F115" s="36" t="str">
        <f>VLOOKUP($E115,Codifiche!$A$2:$D$96,3,FALSE)</f>
        <v>SAC - SERVIZI IGIENICI</v>
      </c>
      <c r="G115" s="36" t="str">
        <f>VLOOKUP($E115,Codifiche!$A$2:$D$96,4,FALSE)</f>
        <v>Gestore</v>
      </c>
      <c r="H115" s="38" t="s">
        <v>283</v>
      </c>
      <c r="I115" s="38" t="s">
        <v>310</v>
      </c>
      <c r="J115" s="36"/>
      <c r="K115" s="20" t="s">
        <v>132</v>
      </c>
    </row>
    <row r="116" spans="1:11" x14ac:dyDescent="0.2">
      <c r="A116" s="36" t="s">
        <v>0</v>
      </c>
      <c r="B116" s="36" t="s">
        <v>618</v>
      </c>
      <c r="C116" s="37">
        <v>5</v>
      </c>
      <c r="D116" s="37"/>
      <c r="E116" s="36" t="s">
        <v>250</v>
      </c>
      <c r="F116" s="36" t="str">
        <f>VLOOKUP($E116,Codifiche!$A$2:$D$96,3,FALSE)</f>
        <v>SANITÀ AEREA</v>
      </c>
      <c r="G116" s="36" t="str">
        <f>VLOOKUP($E116,Codifiche!$A$2:$D$96,4,FALSE)</f>
        <v>Enti di Stato</v>
      </c>
      <c r="H116" s="38" t="s">
        <v>282</v>
      </c>
      <c r="I116" s="38" t="s">
        <v>311</v>
      </c>
      <c r="J116" s="36"/>
      <c r="K116" s="20" t="s">
        <v>132</v>
      </c>
    </row>
    <row r="117" spans="1:11" x14ac:dyDescent="0.2">
      <c r="A117" s="36" t="s">
        <v>0</v>
      </c>
      <c r="B117" s="36" t="s">
        <v>619</v>
      </c>
      <c r="C117" s="37">
        <v>22</v>
      </c>
      <c r="D117" s="37"/>
      <c r="E117" s="36" t="s">
        <v>246</v>
      </c>
      <c r="F117" s="36" t="str">
        <f>VLOOKUP($E117,Codifiche!$A$2:$D$96,3,FALSE)</f>
        <v>GUARDIA DI FINANZA</v>
      </c>
      <c r="G117" s="36" t="str">
        <f>VLOOKUP($E117,Codifiche!$A$2:$D$96,4,FALSE)</f>
        <v>Enti di Stato</v>
      </c>
      <c r="H117" s="38" t="s">
        <v>276</v>
      </c>
      <c r="I117" s="38" t="s">
        <v>312</v>
      </c>
      <c r="J117" s="36"/>
      <c r="K117" s="21" t="s">
        <v>117</v>
      </c>
    </row>
    <row r="118" spans="1:11" x14ac:dyDescent="0.2">
      <c r="A118" s="36" t="s">
        <v>0</v>
      </c>
      <c r="B118" s="36" t="s">
        <v>620</v>
      </c>
      <c r="C118" s="37">
        <v>16</v>
      </c>
      <c r="D118" s="37"/>
      <c r="E118" s="36" t="s">
        <v>246</v>
      </c>
      <c r="F118" s="36" t="str">
        <f>VLOOKUP($E118,Codifiche!$A$2:$D$96,3,FALSE)</f>
        <v>GUARDIA DI FINANZA</v>
      </c>
      <c r="G118" s="36" t="str">
        <f>VLOOKUP($E118,Codifiche!$A$2:$D$96,4,FALSE)</f>
        <v>Enti di Stato</v>
      </c>
      <c r="H118" s="38" t="s">
        <v>276</v>
      </c>
      <c r="I118" s="38" t="s">
        <v>312</v>
      </c>
      <c r="J118" s="36"/>
      <c r="K118" s="21" t="s">
        <v>117</v>
      </c>
    </row>
    <row r="119" spans="1:11" x14ac:dyDescent="0.2">
      <c r="A119" s="36" t="s">
        <v>0</v>
      </c>
      <c r="B119" s="36" t="s">
        <v>621</v>
      </c>
      <c r="C119" s="37">
        <v>23</v>
      </c>
      <c r="D119" s="37"/>
      <c r="E119" s="36" t="s">
        <v>246</v>
      </c>
      <c r="F119" s="36" t="str">
        <f>VLOOKUP($E119,Codifiche!$A$2:$D$96,3,FALSE)</f>
        <v>GUARDIA DI FINANZA</v>
      </c>
      <c r="G119" s="36" t="str">
        <f>VLOOKUP($E119,Codifiche!$A$2:$D$96,4,FALSE)</f>
        <v>Enti di Stato</v>
      </c>
      <c r="H119" s="38" t="s">
        <v>276</v>
      </c>
      <c r="I119" s="38" t="s">
        <v>312</v>
      </c>
      <c r="J119" s="36"/>
      <c r="K119" s="21" t="s">
        <v>117</v>
      </c>
    </row>
    <row r="120" spans="1:11" x14ac:dyDescent="0.2">
      <c r="A120" s="36" t="s">
        <v>0</v>
      </c>
      <c r="B120" s="36" t="s">
        <v>622</v>
      </c>
      <c r="C120" s="37">
        <v>7</v>
      </c>
      <c r="D120" s="37"/>
      <c r="E120" s="36" t="s">
        <v>237</v>
      </c>
      <c r="F120" s="36" t="str">
        <f>VLOOKUP($E120,Codifiche!$A$2:$D$96,3,FALSE)</f>
        <v>SAC - LOCALI TECNICI</v>
      </c>
      <c r="G120" s="36" t="str">
        <f>VLOOKUP($E120,Codifiche!$A$2:$D$96,4,FALSE)</f>
        <v>Gestore</v>
      </c>
      <c r="H120" s="38" t="s">
        <v>438</v>
      </c>
      <c r="I120" s="38" t="s">
        <v>70</v>
      </c>
      <c r="J120" s="36"/>
      <c r="K120" s="20" t="s">
        <v>114</v>
      </c>
    </row>
    <row r="121" spans="1:11" x14ac:dyDescent="0.2">
      <c r="A121" s="36" t="s">
        <v>0</v>
      </c>
      <c r="B121" s="36" t="s">
        <v>623</v>
      </c>
      <c r="C121" s="37">
        <v>14</v>
      </c>
      <c r="D121" s="37"/>
      <c r="E121" s="36" t="s">
        <v>246</v>
      </c>
      <c r="F121" s="36" t="str">
        <f>VLOOKUP($E121,Codifiche!$A$2:$D$96,3,FALSE)</f>
        <v>GUARDIA DI FINANZA</v>
      </c>
      <c r="G121" s="36" t="str">
        <f>VLOOKUP($E121,Codifiche!$A$2:$D$96,4,FALSE)</f>
        <v>Enti di Stato</v>
      </c>
      <c r="H121" s="38" t="s">
        <v>276</v>
      </c>
      <c r="I121" s="38" t="s">
        <v>312</v>
      </c>
      <c r="J121" s="36"/>
      <c r="K121" s="21" t="s">
        <v>117</v>
      </c>
    </row>
    <row r="122" spans="1:11" x14ac:dyDescent="0.2">
      <c r="A122" s="36" t="s">
        <v>0</v>
      </c>
      <c r="B122" s="36" t="s">
        <v>624</v>
      </c>
      <c r="C122" s="37">
        <v>15</v>
      </c>
      <c r="D122" s="37"/>
      <c r="E122" s="36" t="s">
        <v>243</v>
      </c>
      <c r="F122" s="36" t="str">
        <f>VLOOKUP($E122,Codifiche!$A$2:$D$96,3,FALSE)</f>
        <v>POLIZIA</v>
      </c>
      <c r="G122" s="36" t="str">
        <f>VLOOKUP($E122,Codifiche!$A$2:$D$96,4,FALSE)</f>
        <v>Enti di Stato</v>
      </c>
      <c r="H122" s="38" t="s">
        <v>276</v>
      </c>
      <c r="I122" s="38" t="s">
        <v>313</v>
      </c>
      <c r="J122" s="36"/>
      <c r="K122" s="21" t="s">
        <v>111</v>
      </c>
    </row>
    <row r="123" spans="1:11" x14ac:dyDescent="0.2">
      <c r="A123" s="36" t="s">
        <v>0</v>
      </c>
      <c r="B123" s="36" t="s">
        <v>625</v>
      </c>
      <c r="C123" s="37">
        <v>11</v>
      </c>
      <c r="D123" s="37"/>
      <c r="E123" s="36" t="s">
        <v>243</v>
      </c>
      <c r="F123" s="36" t="str">
        <f>VLOOKUP($E123,Codifiche!$A$2:$D$96,3,FALSE)</f>
        <v>POLIZIA</v>
      </c>
      <c r="G123" s="36" t="str">
        <f>VLOOKUP($E123,Codifiche!$A$2:$D$96,4,FALSE)</f>
        <v>Enti di Stato</v>
      </c>
      <c r="H123" s="38" t="s">
        <v>276</v>
      </c>
      <c r="I123" s="38" t="s">
        <v>313</v>
      </c>
      <c r="J123" s="36"/>
      <c r="K123" s="20" t="s">
        <v>111</v>
      </c>
    </row>
    <row r="124" spans="1:11" x14ac:dyDescent="0.2">
      <c r="A124" s="36" t="s">
        <v>0</v>
      </c>
      <c r="B124" s="36" t="s">
        <v>626</v>
      </c>
      <c r="C124" s="37">
        <v>20</v>
      </c>
      <c r="D124" s="37"/>
      <c r="E124" s="36" t="s">
        <v>246</v>
      </c>
      <c r="F124" s="36" t="str">
        <f>VLOOKUP($E124,Codifiche!$A$2:$D$96,3,FALSE)</f>
        <v>GUARDIA DI FINANZA</v>
      </c>
      <c r="G124" s="36" t="str">
        <f>VLOOKUP($E124,Codifiche!$A$2:$D$96,4,FALSE)</f>
        <v>Enti di Stato</v>
      </c>
      <c r="H124" s="38" t="s">
        <v>276</v>
      </c>
      <c r="I124" s="38" t="s">
        <v>312</v>
      </c>
      <c r="J124" s="36"/>
      <c r="K124" s="20" t="s">
        <v>117</v>
      </c>
    </row>
    <row r="125" spans="1:11" x14ac:dyDescent="0.2">
      <c r="A125" s="36" t="s">
        <v>0</v>
      </c>
      <c r="B125" s="36" t="s">
        <v>627</v>
      </c>
      <c r="C125" s="37">
        <v>18</v>
      </c>
      <c r="D125" s="37"/>
      <c r="E125" s="36" t="s">
        <v>246</v>
      </c>
      <c r="F125" s="36" t="str">
        <f>VLOOKUP($E125,Codifiche!$A$2:$D$96,3,FALSE)</f>
        <v>GUARDIA DI FINANZA</v>
      </c>
      <c r="G125" s="36" t="str">
        <f>VLOOKUP($E125,Codifiche!$A$2:$D$96,4,FALSE)</f>
        <v>Enti di Stato</v>
      </c>
      <c r="H125" s="38" t="s">
        <v>276</v>
      </c>
      <c r="I125" s="38" t="s">
        <v>312</v>
      </c>
      <c r="J125" s="36"/>
      <c r="K125" s="21" t="s">
        <v>117</v>
      </c>
    </row>
    <row r="126" spans="1:11" x14ac:dyDescent="0.2">
      <c r="A126" s="36" t="s">
        <v>0</v>
      </c>
      <c r="B126" s="36" t="s">
        <v>628</v>
      </c>
      <c r="C126" s="37">
        <v>19</v>
      </c>
      <c r="D126" s="37"/>
      <c r="E126" s="36" t="s">
        <v>246</v>
      </c>
      <c r="F126" s="36" t="str">
        <f>VLOOKUP($E126,Codifiche!$A$2:$D$96,3,FALSE)</f>
        <v>GUARDIA DI FINANZA</v>
      </c>
      <c r="G126" s="36" t="str">
        <f>VLOOKUP($E126,Codifiche!$A$2:$D$96,4,FALSE)</f>
        <v>Enti di Stato</v>
      </c>
      <c r="H126" s="38" t="s">
        <v>276</v>
      </c>
      <c r="I126" s="38" t="s">
        <v>312</v>
      </c>
      <c r="J126" s="36"/>
      <c r="K126" s="20" t="s">
        <v>117</v>
      </c>
    </row>
    <row r="127" spans="1:11" x14ac:dyDescent="0.2">
      <c r="A127" s="36" t="s">
        <v>0</v>
      </c>
      <c r="B127" s="36" t="s">
        <v>629</v>
      </c>
      <c r="C127" s="37">
        <v>17</v>
      </c>
      <c r="D127" s="37"/>
      <c r="E127" s="36" t="s">
        <v>246</v>
      </c>
      <c r="F127" s="36" t="str">
        <f>VLOOKUP($E127,Codifiche!$A$2:$D$96,3,FALSE)</f>
        <v>GUARDIA DI FINANZA</v>
      </c>
      <c r="G127" s="36" t="str">
        <f>VLOOKUP($E127,Codifiche!$A$2:$D$96,4,FALSE)</f>
        <v>Enti di Stato</v>
      </c>
      <c r="H127" s="38" t="s">
        <v>276</v>
      </c>
      <c r="I127" s="38" t="s">
        <v>312</v>
      </c>
      <c r="J127" s="36"/>
      <c r="K127" s="21" t="s">
        <v>117</v>
      </c>
    </row>
    <row r="128" spans="1:11" x14ac:dyDescent="0.2">
      <c r="A128" s="36" t="s">
        <v>0</v>
      </c>
      <c r="B128" s="36" t="s">
        <v>630</v>
      </c>
      <c r="C128" s="37">
        <v>28</v>
      </c>
      <c r="D128" s="37"/>
      <c r="E128" s="36" t="s">
        <v>247</v>
      </c>
      <c r="F128" s="36" t="str">
        <f>VLOOKUP($E128,Codifiche!$A$2:$D$96,3,FALSE)</f>
        <v>DOGANA</v>
      </c>
      <c r="G128" s="36" t="str">
        <f>VLOOKUP($E128,Codifiche!$A$2:$D$96,4,FALSE)</f>
        <v>Enti di Stato</v>
      </c>
      <c r="H128" s="38" t="s">
        <v>276</v>
      </c>
      <c r="I128" s="38" t="s">
        <v>276</v>
      </c>
      <c r="J128" s="36"/>
      <c r="K128" s="21" t="s">
        <v>125</v>
      </c>
    </row>
    <row r="129" spans="1:11" x14ac:dyDescent="0.2">
      <c r="A129" s="36" t="s">
        <v>0</v>
      </c>
      <c r="B129" s="36" t="s">
        <v>631</v>
      </c>
      <c r="C129" s="37">
        <v>28</v>
      </c>
      <c r="D129" s="37"/>
      <c r="E129" s="36" t="s">
        <v>237</v>
      </c>
      <c r="F129" s="36" t="str">
        <f>VLOOKUP($E129,Codifiche!$A$2:$D$96,3,FALSE)</f>
        <v>SAC - LOCALI TECNICI</v>
      </c>
      <c r="G129" s="36" t="str">
        <f>VLOOKUP($E129,Codifiche!$A$2:$D$96,4,FALSE)</f>
        <v>Gestore</v>
      </c>
      <c r="H129" s="38" t="s">
        <v>438</v>
      </c>
      <c r="I129" s="38" t="s">
        <v>70</v>
      </c>
      <c r="J129" s="36"/>
      <c r="K129" s="20" t="s">
        <v>114</v>
      </c>
    </row>
    <row r="130" spans="1:11" x14ac:dyDescent="0.2">
      <c r="A130" s="36" t="s">
        <v>0</v>
      </c>
      <c r="B130" s="36" t="s">
        <v>758</v>
      </c>
      <c r="C130" s="37">
        <v>15</v>
      </c>
      <c r="D130" s="37"/>
      <c r="E130" s="36" t="s">
        <v>237</v>
      </c>
      <c r="F130" s="36" t="str">
        <f>VLOOKUP($E130,Codifiche!$A$2:$D$96,3,FALSE)</f>
        <v>SAC - LOCALI TECNICI</v>
      </c>
      <c r="G130" s="36" t="str">
        <f>VLOOKUP($E130,Codifiche!$A$2:$D$96,4,FALSE)</f>
        <v>Gestore</v>
      </c>
      <c r="H130" s="38" t="s">
        <v>438</v>
      </c>
      <c r="I130" s="38" t="s">
        <v>70</v>
      </c>
      <c r="J130" s="36"/>
      <c r="K130" s="20"/>
    </row>
    <row r="131" spans="1:11" x14ac:dyDescent="0.2">
      <c r="A131" s="36" t="s">
        <v>0</v>
      </c>
      <c r="B131" s="36" t="s">
        <v>632</v>
      </c>
      <c r="C131" s="37">
        <v>17</v>
      </c>
      <c r="D131" s="37"/>
      <c r="E131" s="36" t="s">
        <v>243</v>
      </c>
      <c r="F131" s="36" t="str">
        <f>VLOOKUP($E131,Codifiche!$A$2:$D$96,3,FALSE)</f>
        <v>POLIZIA</v>
      </c>
      <c r="G131" s="36" t="str">
        <f>VLOOKUP($E131,Codifiche!$A$2:$D$96,4,FALSE)</f>
        <v>Enti di Stato</v>
      </c>
      <c r="H131" s="38" t="s">
        <v>276</v>
      </c>
      <c r="I131" s="38" t="s">
        <v>313</v>
      </c>
      <c r="J131" s="36"/>
      <c r="K131" s="21" t="s">
        <v>111</v>
      </c>
    </row>
    <row r="132" spans="1:11" x14ac:dyDescent="0.2">
      <c r="A132" s="36" t="s">
        <v>0</v>
      </c>
      <c r="B132" s="36" t="s">
        <v>633</v>
      </c>
      <c r="C132" s="37">
        <v>10</v>
      </c>
      <c r="D132" s="37"/>
      <c r="E132" s="36" t="s">
        <v>243</v>
      </c>
      <c r="F132" s="36" t="str">
        <f>VLOOKUP($E132,Codifiche!$A$2:$D$96,3,FALSE)</f>
        <v>POLIZIA</v>
      </c>
      <c r="G132" s="36" t="str">
        <f>VLOOKUP($E132,Codifiche!$A$2:$D$96,4,FALSE)</f>
        <v>Enti di Stato</v>
      </c>
      <c r="H132" s="38" t="s">
        <v>276</v>
      </c>
      <c r="I132" s="38" t="s">
        <v>313</v>
      </c>
      <c r="J132" s="36"/>
      <c r="K132" s="20" t="s">
        <v>111</v>
      </c>
    </row>
    <row r="133" spans="1:11" x14ac:dyDescent="0.2">
      <c r="A133" s="36" t="s">
        <v>0</v>
      </c>
      <c r="B133" s="36" t="s">
        <v>634</v>
      </c>
      <c r="C133" s="37">
        <v>28</v>
      </c>
      <c r="D133" s="37"/>
      <c r="E133" s="36" t="s">
        <v>243</v>
      </c>
      <c r="F133" s="36" t="str">
        <f>VLOOKUP($E133,Codifiche!$A$2:$D$96,3,FALSE)</f>
        <v>POLIZIA</v>
      </c>
      <c r="G133" s="36" t="str">
        <f>VLOOKUP($E133,Codifiche!$A$2:$D$96,4,FALSE)</f>
        <v>Enti di Stato</v>
      </c>
      <c r="H133" s="38" t="s">
        <v>276</v>
      </c>
      <c r="I133" s="38" t="s">
        <v>313</v>
      </c>
      <c r="J133" s="36"/>
      <c r="K133" s="20" t="s">
        <v>111</v>
      </c>
    </row>
    <row r="134" spans="1:11" x14ac:dyDescent="0.2">
      <c r="A134" s="36" t="s">
        <v>0</v>
      </c>
      <c r="B134" s="36" t="s">
        <v>635</v>
      </c>
      <c r="C134" s="37">
        <v>6</v>
      </c>
      <c r="D134" s="37"/>
      <c r="E134" s="36" t="s">
        <v>237</v>
      </c>
      <c r="F134" s="36" t="str">
        <f>VLOOKUP($E134,Codifiche!$A$2:$D$96,3,FALSE)</f>
        <v>SAC - LOCALI TECNICI</v>
      </c>
      <c r="G134" s="36" t="str">
        <f>VLOOKUP($E134,Codifiche!$A$2:$D$96,4,FALSE)</f>
        <v>Gestore</v>
      </c>
      <c r="H134" s="38" t="s">
        <v>438</v>
      </c>
      <c r="I134" s="38" t="s">
        <v>70</v>
      </c>
      <c r="J134" s="36"/>
      <c r="K134" s="21" t="s">
        <v>114</v>
      </c>
    </row>
    <row r="135" spans="1:11" x14ac:dyDescent="0.2">
      <c r="A135" s="36" t="s">
        <v>0</v>
      </c>
      <c r="B135" s="36" t="s">
        <v>636</v>
      </c>
      <c r="C135" s="37">
        <v>18</v>
      </c>
      <c r="D135" s="37"/>
      <c r="E135" s="36" t="s">
        <v>246</v>
      </c>
      <c r="F135" s="36" t="str">
        <f>VLOOKUP($E135,Codifiche!$A$2:$D$96,3,FALSE)</f>
        <v>GUARDIA DI FINANZA</v>
      </c>
      <c r="G135" s="36" t="str">
        <f>VLOOKUP($E135,Codifiche!$A$2:$D$96,4,FALSE)</f>
        <v>Enti di Stato</v>
      </c>
      <c r="H135" s="38" t="s">
        <v>276</v>
      </c>
      <c r="I135" s="38" t="s">
        <v>312</v>
      </c>
      <c r="J135" s="36"/>
      <c r="K135" s="21" t="s">
        <v>117</v>
      </c>
    </row>
    <row r="136" spans="1:11" x14ac:dyDescent="0.2">
      <c r="A136" s="36" t="s">
        <v>0</v>
      </c>
      <c r="B136" s="36" t="s">
        <v>637</v>
      </c>
      <c r="C136" s="37">
        <v>18</v>
      </c>
      <c r="D136" s="37"/>
      <c r="E136" s="36" t="s">
        <v>246</v>
      </c>
      <c r="F136" s="36" t="str">
        <f>VLOOKUP($E136,Codifiche!$A$2:$D$96,3,FALSE)</f>
        <v>GUARDIA DI FINANZA</v>
      </c>
      <c r="G136" s="36" t="str">
        <f>VLOOKUP($E136,Codifiche!$A$2:$D$96,4,FALSE)</f>
        <v>Enti di Stato</v>
      </c>
      <c r="H136" s="38" t="s">
        <v>276</v>
      </c>
      <c r="I136" s="38" t="s">
        <v>312</v>
      </c>
      <c r="J136" s="36"/>
      <c r="K136" s="21" t="s">
        <v>117</v>
      </c>
    </row>
    <row r="137" spans="1:11" x14ac:dyDescent="0.2">
      <c r="A137" s="36" t="s">
        <v>0</v>
      </c>
      <c r="B137" s="36" t="s">
        <v>638</v>
      </c>
      <c r="C137" s="37">
        <v>17</v>
      </c>
      <c r="D137" s="37"/>
      <c r="E137" s="36" t="s">
        <v>248</v>
      </c>
      <c r="F137" s="36" t="str">
        <f>VLOOKUP($E137,Codifiche!$A$2:$D$96,3,FALSE)</f>
        <v>CORPO FORESTALE</v>
      </c>
      <c r="G137" s="36" t="str">
        <f>VLOOKUP($E137,Codifiche!$A$2:$D$96,4,FALSE)</f>
        <v>Enti di Stato</v>
      </c>
      <c r="H137" s="38" t="s">
        <v>276</v>
      </c>
      <c r="I137" s="38" t="s">
        <v>276</v>
      </c>
      <c r="J137" s="36"/>
      <c r="K137" s="20" t="s">
        <v>127</v>
      </c>
    </row>
    <row r="138" spans="1:11" x14ac:dyDescent="0.2">
      <c r="A138" s="36" t="s">
        <v>0</v>
      </c>
      <c r="B138" s="36" t="s">
        <v>639</v>
      </c>
      <c r="C138" s="37">
        <v>21</v>
      </c>
      <c r="D138" s="37"/>
      <c r="E138" s="36" t="s">
        <v>247</v>
      </c>
      <c r="F138" s="36" t="str">
        <f>VLOOKUP($E138,Codifiche!$A$2:$D$96,3,FALSE)</f>
        <v>DOGANA</v>
      </c>
      <c r="G138" s="36" t="str">
        <f>VLOOKUP($E138,Codifiche!$A$2:$D$96,4,FALSE)</f>
        <v>Enti di Stato</v>
      </c>
      <c r="H138" s="38" t="s">
        <v>276</v>
      </c>
      <c r="I138" s="38" t="s">
        <v>276</v>
      </c>
      <c r="J138" s="36"/>
      <c r="K138" s="21" t="s">
        <v>125</v>
      </c>
    </row>
    <row r="139" spans="1:11" x14ac:dyDescent="0.2">
      <c r="A139" s="36" t="s">
        <v>0</v>
      </c>
      <c r="B139" s="36" t="s">
        <v>640</v>
      </c>
      <c r="C139" s="37">
        <v>11</v>
      </c>
      <c r="D139" s="37"/>
      <c r="E139" s="36" t="s">
        <v>247</v>
      </c>
      <c r="F139" s="36" t="str">
        <f>VLOOKUP($E139,Codifiche!$A$2:$D$96,3,FALSE)</f>
        <v>DOGANA</v>
      </c>
      <c r="G139" s="36" t="str">
        <f>VLOOKUP($E139,Codifiche!$A$2:$D$96,4,FALSE)</f>
        <v>Enti di Stato</v>
      </c>
      <c r="H139" s="38" t="s">
        <v>88</v>
      </c>
      <c r="I139" s="38" t="s">
        <v>88</v>
      </c>
      <c r="J139" s="36"/>
      <c r="K139" s="21" t="s">
        <v>125</v>
      </c>
    </row>
    <row r="140" spans="1:11" x14ac:dyDescent="0.2">
      <c r="A140" s="36" t="s">
        <v>0</v>
      </c>
      <c r="B140" s="36" t="s">
        <v>641</v>
      </c>
      <c r="C140" s="37">
        <v>19</v>
      </c>
      <c r="D140" s="37"/>
      <c r="E140" s="36" t="s">
        <v>247</v>
      </c>
      <c r="F140" s="36" t="str">
        <f>VLOOKUP($E140,Codifiche!$A$2:$D$96,3,FALSE)</f>
        <v>DOGANA</v>
      </c>
      <c r="G140" s="36" t="str">
        <f>VLOOKUP($E140,Codifiche!$A$2:$D$96,4,FALSE)</f>
        <v>Enti di Stato</v>
      </c>
      <c r="H140" s="38" t="s">
        <v>276</v>
      </c>
      <c r="I140" s="38" t="s">
        <v>276</v>
      </c>
      <c r="J140" s="36"/>
      <c r="K140" s="20" t="s">
        <v>125</v>
      </c>
    </row>
    <row r="141" spans="1:11" x14ac:dyDescent="0.2">
      <c r="A141" s="36" t="s">
        <v>0</v>
      </c>
      <c r="B141" s="36" t="s">
        <v>642</v>
      </c>
      <c r="C141" s="37">
        <v>12</v>
      </c>
      <c r="D141" s="37"/>
      <c r="E141" s="36" t="s">
        <v>247</v>
      </c>
      <c r="F141" s="36" t="str">
        <f>VLOOKUP($E141,Codifiche!$A$2:$D$96,3,FALSE)</f>
        <v>DOGANA</v>
      </c>
      <c r="G141" s="36" t="str">
        <f>VLOOKUP($E141,Codifiche!$A$2:$D$96,4,FALSE)</f>
        <v>Enti di Stato</v>
      </c>
      <c r="H141" s="38" t="s">
        <v>276</v>
      </c>
      <c r="I141" s="38" t="s">
        <v>276</v>
      </c>
      <c r="J141" s="36"/>
      <c r="K141" s="21" t="s">
        <v>125</v>
      </c>
    </row>
    <row r="142" spans="1:11" x14ac:dyDescent="0.2">
      <c r="A142" s="36" t="s">
        <v>0</v>
      </c>
      <c r="B142" s="36" t="s">
        <v>643</v>
      </c>
      <c r="C142" s="37">
        <v>15</v>
      </c>
      <c r="D142" s="37"/>
      <c r="E142" s="36" t="s">
        <v>246</v>
      </c>
      <c r="F142" s="36" t="str">
        <f>VLOOKUP($E142,Codifiche!$A$2:$D$96,3,FALSE)</f>
        <v>GUARDIA DI FINANZA</v>
      </c>
      <c r="G142" s="36" t="str">
        <f>VLOOKUP($E142,Codifiche!$A$2:$D$96,4,FALSE)</f>
        <v>Enti di Stato</v>
      </c>
      <c r="H142" s="38" t="s">
        <v>276</v>
      </c>
      <c r="I142" s="38" t="s">
        <v>312</v>
      </c>
      <c r="J142" s="36"/>
      <c r="K142" s="20" t="s">
        <v>117</v>
      </c>
    </row>
    <row r="143" spans="1:11" x14ac:dyDescent="0.2">
      <c r="A143" s="36" t="s">
        <v>0</v>
      </c>
      <c r="B143" s="36" t="s">
        <v>644</v>
      </c>
      <c r="C143" s="37">
        <v>33</v>
      </c>
      <c r="D143" s="37"/>
      <c r="E143" s="36" t="s">
        <v>239</v>
      </c>
      <c r="F143" s="36" t="str">
        <f>VLOOKUP($E143,Codifiche!$A$2:$D$96,3,FALSE)</f>
        <v>SAC - SERVIZI GENERALI</v>
      </c>
      <c r="G143" s="36" t="str">
        <f>VLOOKUP($E143,Codifiche!$A$2:$D$96,4,FALSE)</f>
        <v>Gestore</v>
      </c>
      <c r="H143" s="38" t="s">
        <v>315</v>
      </c>
      <c r="I143" s="38" t="s">
        <v>505</v>
      </c>
      <c r="J143" s="36"/>
      <c r="K143" s="20" t="s">
        <v>117</v>
      </c>
    </row>
    <row r="144" spans="1:11" x14ac:dyDescent="0.2">
      <c r="A144" s="36" t="s">
        <v>0</v>
      </c>
      <c r="B144" s="36" t="s">
        <v>645</v>
      </c>
      <c r="C144" s="37">
        <v>17</v>
      </c>
      <c r="D144" s="37"/>
      <c r="E144" s="36" t="s">
        <v>240</v>
      </c>
      <c r="F144" s="36" t="str">
        <f>VLOOKUP($E144,Codifiche!$A$2:$D$96,3,FALSE)</f>
        <v>SAC - LOCALI A DISPOSIZIONE</v>
      </c>
      <c r="G144" s="36" t="str">
        <f>VLOOKUP($E144,Codifiche!$A$2:$D$96,4,FALSE)</f>
        <v>Gestore</v>
      </c>
      <c r="H144" s="38" t="s">
        <v>276</v>
      </c>
      <c r="I144" s="38" t="s">
        <v>294</v>
      </c>
      <c r="J144" s="36"/>
      <c r="K144" s="20" t="s">
        <v>123</v>
      </c>
    </row>
    <row r="145" spans="1:11" x14ac:dyDescent="0.2">
      <c r="A145" s="36" t="s">
        <v>0</v>
      </c>
      <c r="B145" s="36" t="s">
        <v>646</v>
      </c>
      <c r="C145" s="37">
        <v>27</v>
      </c>
      <c r="D145" s="37"/>
      <c r="E145" s="36" t="s">
        <v>240</v>
      </c>
      <c r="F145" s="36" t="str">
        <f>VLOOKUP($E145,Codifiche!$A$2:$D$96,3,FALSE)</f>
        <v>SAC - LOCALI A DISPOSIZIONE</v>
      </c>
      <c r="G145" s="36" t="str">
        <f>VLOOKUP($E145,Codifiche!$A$2:$D$96,4,FALSE)</f>
        <v>Gestore</v>
      </c>
      <c r="H145" s="38" t="s">
        <v>276</v>
      </c>
      <c r="I145" s="38" t="s">
        <v>294</v>
      </c>
      <c r="J145" s="36"/>
      <c r="K145" s="20" t="s">
        <v>123</v>
      </c>
    </row>
    <row r="146" spans="1:11" x14ac:dyDescent="0.2">
      <c r="A146" s="36" t="s">
        <v>0</v>
      </c>
      <c r="B146" s="36" t="s">
        <v>647</v>
      </c>
      <c r="C146" s="37">
        <v>31</v>
      </c>
      <c r="D146" s="37"/>
      <c r="E146" s="36" t="s">
        <v>261</v>
      </c>
      <c r="F146" s="36" t="str">
        <f>VLOOKUP($E146,Codifiche!$A$2:$D$96,3,FALSE)</f>
        <v>PROMOZIONE E SVILUPPO SICILIA</v>
      </c>
      <c r="G146" s="36" t="str">
        <f>VLOOKUP($E146,Codifiche!$A$2:$D$96,4,FALSE)</f>
        <v>Subconcessioni</v>
      </c>
      <c r="H146" s="38" t="s">
        <v>377</v>
      </c>
      <c r="I146" s="38" t="s">
        <v>316</v>
      </c>
      <c r="J146" s="36"/>
      <c r="K146" s="20" t="s">
        <v>181</v>
      </c>
    </row>
    <row r="147" spans="1:11" x14ac:dyDescent="0.2">
      <c r="A147" s="36" t="s">
        <v>0</v>
      </c>
      <c r="B147" s="36" t="s">
        <v>648</v>
      </c>
      <c r="C147" s="37">
        <v>21</v>
      </c>
      <c r="D147" s="37"/>
      <c r="E147" s="36" t="s">
        <v>261</v>
      </c>
      <c r="F147" s="36" t="str">
        <f>VLOOKUP($E147,Codifiche!$A$2:$D$96,3,FALSE)</f>
        <v>PROMOZIONE E SVILUPPO SICILIA</v>
      </c>
      <c r="G147" s="36" t="str">
        <f>VLOOKUP($E147,Codifiche!$A$2:$D$96,4,FALSE)</f>
        <v>Subconcessioni</v>
      </c>
      <c r="H147" s="38" t="s">
        <v>377</v>
      </c>
      <c r="I147" s="38" t="s">
        <v>317</v>
      </c>
      <c r="J147" s="36"/>
      <c r="K147" s="20" t="s">
        <v>181</v>
      </c>
    </row>
    <row r="148" spans="1:11" x14ac:dyDescent="0.2">
      <c r="A148" s="36" t="s">
        <v>0</v>
      </c>
      <c r="B148" s="36" t="s">
        <v>649</v>
      </c>
      <c r="C148" s="37">
        <v>19</v>
      </c>
      <c r="D148" s="37"/>
      <c r="E148" s="36" t="s">
        <v>239</v>
      </c>
      <c r="F148" s="36" t="str">
        <f>VLOOKUP($E148,Codifiche!$A$2:$D$96,3,FALSE)</f>
        <v>SAC - SERVIZI GENERALI</v>
      </c>
      <c r="G148" s="36" t="str">
        <f>VLOOKUP($E148,Codifiche!$A$2:$D$96,4,FALSE)</f>
        <v>Gestore</v>
      </c>
      <c r="H148" s="38" t="s">
        <v>315</v>
      </c>
      <c r="I148" s="38" t="s">
        <v>541</v>
      </c>
      <c r="J148" s="36"/>
      <c r="K148" s="20" t="s">
        <v>107</v>
      </c>
    </row>
    <row r="149" spans="1:11" x14ac:dyDescent="0.2">
      <c r="A149" s="36" t="s">
        <v>0</v>
      </c>
      <c r="B149" s="36" t="s">
        <v>650</v>
      </c>
      <c r="C149" s="37">
        <v>72</v>
      </c>
      <c r="D149" s="37"/>
      <c r="E149" s="36" t="s">
        <v>239</v>
      </c>
      <c r="F149" s="36" t="str">
        <f>VLOOKUP($E149,Codifiche!$A$2:$D$96,3,FALSE)</f>
        <v>SAC - SERVIZI GENERALI</v>
      </c>
      <c r="G149" s="36" t="str">
        <f>VLOOKUP($E149,Codifiche!$A$2:$D$96,4,FALSE)</f>
        <v>Gestore</v>
      </c>
      <c r="H149" s="38" t="s">
        <v>507</v>
      </c>
      <c r="I149" s="38" t="s">
        <v>506</v>
      </c>
      <c r="J149" s="36"/>
      <c r="K149" s="20" t="s">
        <v>116</v>
      </c>
    </row>
    <row r="150" spans="1:11" x14ac:dyDescent="0.2">
      <c r="A150" s="36" t="s">
        <v>0</v>
      </c>
      <c r="B150" s="36" t="s">
        <v>651</v>
      </c>
      <c r="C150" s="37">
        <v>7</v>
      </c>
      <c r="D150" s="37"/>
      <c r="E150" s="36" t="s">
        <v>237</v>
      </c>
      <c r="F150" s="36" t="str">
        <f>VLOOKUP($E150,Codifiche!$A$2:$D$96,3,FALSE)</f>
        <v>SAC - LOCALI TECNICI</v>
      </c>
      <c r="G150" s="36" t="str">
        <f>VLOOKUP($E150,Codifiche!$A$2:$D$96,4,FALSE)</f>
        <v>Gestore</v>
      </c>
      <c r="H150" s="38" t="s">
        <v>438</v>
      </c>
      <c r="I150" s="38" t="s">
        <v>70</v>
      </c>
      <c r="J150" s="36"/>
      <c r="K150" s="20" t="s">
        <v>116</v>
      </c>
    </row>
    <row r="151" spans="1:11" x14ac:dyDescent="0.2">
      <c r="A151" s="36" t="s">
        <v>0</v>
      </c>
      <c r="B151" s="36" t="s">
        <v>652</v>
      </c>
      <c r="C151" s="37">
        <v>44</v>
      </c>
      <c r="D151" s="37"/>
      <c r="E151" s="36" t="s">
        <v>239</v>
      </c>
      <c r="F151" s="36" t="str">
        <f>VLOOKUP($E151,Codifiche!$A$2:$D$96,3,FALSE)</f>
        <v>SAC - SERVIZI GENERALI</v>
      </c>
      <c r="G151" s="36" t="str">
        <f>VLOOKUP($E151,Codifiche!$A$2:$D$96,4,FALSE)</f>
        <v>Gestore</v>
      </c>
      <c r="H151" s="38" t="s">
        <v>88</v>
      </c>
      <c r="I151" s="38" t="s">
        <v>318</v>
      </c>
      <c r="J151" s="36"/>
      <c r="K151" s="20" t="s">
        <v>116</v>
      </c>
    </row>
    <row r="152" spans="1:11" x14ac:dyDescent="0.2">
      <c r="A152" s="36" t="s">
        <v>0</v>
      </c>
      <c r="B152" s="36" t="s">
        <v>653</v>
      </c>
      <c r="C152" s="37">
        <v>19</v>
      </c>
      <c r="D152" s="37"/>
      <c r="E152" s="36" t="s">
        <v>238</v>
      </c>
      <c r="F152" s="36" t="str">
        <f>VLOOKUP($E152,Codifiche!$A$2:$D$96,3,FALSE)</f>
        <v>SAC - SERVIZI IGIENICI</v>
      </c>
      <c r="G152" s="36" t="str">
        <f>VLOOKUP($E152,Codifiche!$A$2:$D$96,4,FALSE)</f>
        <v>Gestore</v>
      </c>
      <c r="H152" s="38" t="s">
        <v>283</v>
      </c>
      <c r="I152" s="38" t="s">
        <v>443</v>
      </c>
      <c r="J152" s="36"/>
      <c r="K152" s="20" t="s">
        <v>181</v>
      </c>
    </row>
    <row r="153" spans="1:11" x14ac:dyDescent="0.2">
      <c r="A153" s="36" t="s">
        <v>0</v>
      </c>
      <c r="B153" s="36" t="s">
        <v>654</v>
      </c>
      <c r="C153" s="37">
        <v>6</v>
      </c>
      <c r="D153" s="37"/>
      <c r="E153" s="36" t="s">
        <v>239</v>
      </c>
      <c r="F153" s="36" t="str">
        <f>VLOOKUP($E153,Codifiche!$A$2:$D$96,3,FALSE)</f>
        <v>SAC - SERVIZI GENERALI</v>
      </c>
      <c r="G153" s="36" t="str">
        <f>VLOOKUP($E153,Codifiche!$A$2:$D$96,4,FALSE)</f>
        <v>Gestore</v>
      </c>
      <c r="H153" s="38" t="s">
        <v>88</v>
      </c>
      <c r="I153" s="38" t="s">
        <v>493</v>
      </c>
      <c r="J153" s="36"/>
      <c r="K153" s="20" t="s">
        <v>181</v>
      </c>
    </row>
    <row r="154" spans="1:11" x14ac:dyDescent="0.2">
      <c r="A154" s="36" t="s">
        <v>0</v>
      </c>
      <c r="B154" s="36" t="s">
        <v>655</v>
      </c>
      <c r="C154" s="37">
        <v>9</v>
      </c>
      <c r="D154" s="37"/>
      <c r="E154" s="36" t="s">
        <v>239</v>
      </c>
      <c r="F154" s="36" t="str">
        <f>VLOOKUP($E154,Codifiche!$A$2:$D$96,3,FALSE)</f>
        <v>SAC - SERVIZI GENERALI</v>
      </c>
      <c r="G154" s="36" t="str">
        <f>VLOOKUP($E154,Codifiche!$A$2:$D$96,4,FALSE)</f>
        <v>Gestore</v>
      </c>
      <c r="H154" s="38" t="s">
        <v>476</v>
      </c>
      <c r="I154" s="38" t="s">
        <v>434</v>
      </c>
      <c r="J154" s="36"/>
      <c r="K154" s="20" t="s">
        <v>116</v>
      </c>
    </row>
    <row r="155" spans="1:11" x14ac:dyDescent="0.2">
      <c r="A155" s="36" t="s">
        <v>0</v>
      </c>
      <c r="B155" s="36" t="s">
        <v>656</v>
      </c>
      <c r="C155" s="37">
        <v>23</v>
      </c>
      <c r="D155" s="37"/>
      <c r="E155" s="36" t="s">
        <v>239</v>
      </c>
      <c r="F155" s="36" t="str">
        <f>VLOOKUP($E155,Codifiche!$A$2:$D$96,3,FALSE)</f>
        <v>SAC - SERVIZI GENERALI</v>
      </c>
      <c r="G155" s="36" t="str">
        <f>VLOOKUP($E155,Codifiche!$A$2:$D$96,4,FALSE)</f>
        <v>Gestore</v>
      </c>
      <c r="H155" s="38" t="s">
        <v>88</v>
      </c>
      <c r="I155" s="38" t="s">
        <v>319</v>
      </c>
      <c r="J155" s="36"/>
      <c r="K155" s="21" t="s">
        <v>116</v>
      </c>
    </row>
    <row r="156" spans="1:11" x14ac:dyDescent="0.2">
      <c r="A156" s="36" t="s">
        <v>0</v>
      </c>
      <c r="B156" s="36" t="s">
        <v>657</v>
      </c>
      <c r="C156" s="37">
        <v>16</v>
      </c>
      <c r="D156" s="37"/>
      <c r="E156" s="36" t="s">
        <v>239</v>
      </c>
      <c r="F156" s="36" t="str">
        <f>VLOOKUP($E156,Codifiche!$A$2:$D$96,3,FALSE)</f>
        <v>SAC - SERVIZI GENERALI</v>
      </c>
      <c r="G156" s="36" t="str">
        <f>VLOOKUP($E156,Codifiche!$A$2:$D$96,4,FALSE)</f>
        <v>Gestore</v>
      </c>
      <c r="H156" s="38" t="s">
        <v>504</v>
      </c>
      <c r="I156" s="38" t="s">
        <v>320</v>
      </c>
      <c r="J156" s="36"/>
      <c r="K156" s="21" t="s">
        <v>116</v>
      </c>
    </row>
    <row r="157" spans="1:11" x14ac:dyDescent="0.2">
      <c r="A157" s="36" t="s">
        <v>0</v>
      </c>
      <c r="B157" s="36" t="s">
        <v>658</v>
      </c>
      <c r="C157" s="37">
        <v>16</v>
      </c>
      <c r="D157" s="37"/>
      <c r="E157" s="36" t="s">
        <v>239</v>
      </c>
      <c r="F157" s="36" t="str">
        <f>VLOOKUP($E157,Codifiche!$A$2:$D$96,3,FALSE)</f>
        <v>SAC - SERVIZI GENERALI</v>
      </c>
      <c r="G157" s="36" t="str">
        <f>VLOOKUP($E157,Codifiche!$A$2:$D$96,4,FALSE)</f>
        <v>Gestore</v>
      </c>
      <c r="H157" s="38" t="s">
        <v>504</v>
      </c>
      <c r="I157" s="38" t="s">
        <v>321</v>
      </c>
      <c r="J157" s="36"/>
      <c r="K157" s="21" t="s">
        <v>116</v>
      </c>
    </row>
    <row r="158" spans="1:11" x14ac:dyDescent="0.2">
      <c r="A158" s="36" t="s">
        <v>0</v>
      </c>
      <c r="B158" s="36" t="s">
        <v>659</v>
      </c>
      <c r="C158" s="37">
        <v>29</v>
      </c>
      <c r="D158" s="37"/>
      <c r="E158" s="36" t="s">
        <v>239</v>
      </c>
      <c r="F158" s="36" t="str">
        <f>VLOOKUP($E158,Codifiche!$A$2:$D$96,3,FALSE)</f>
        <v>SAC - SERVIZI GENERALI</v>
      </c>
      <c r="G158" s="36" t="str">
        <f>VLOOKUP($E158,Codifiche!$A$2:$D$96,4,FALSE)</f>
        <v>Gestore</v>
      </c>
      <c r="H158" s="38" t="s">
        <v>422</v>
      </c>
      <c r="I158" s="38" t="s">
        <v>328</v>
      </c>
      <c r="J158" s="36"/>
      <c r="K158" s="21" t="s">
        <v>116</v>
      </c>
    </row>
    <row r="159" spans="1:11" x14ac:dyDescent="0.2">
      <c r="A159" s="36" t="s">
        <v>0</v>
      </c>
      <c r="B159" s="36" t="s">
        <v>660</v>
      </c>
      <c r="C159" s="37">
        <v>374</v>
      </c>
      <c r="D159" s="37"/>
      <c r="E159" s="36" t="s">
        <v>239</v>
      </c>
      <c r="F159" s="36" t="str">
        <f>VLOOKUP($E159,Codifiche!$A$2:$D$96,3,FALSE)</f>
        <v>SAC - SERVIZI GENERALI</v>
      </c>
      <c r="G159" s="36" t="str">
        <f>VLOOKUP($E159,Codifiche!$A$2:$D$96,4,FALSE)</f>
        <v>Gestore</v>
      </c>
      <c r="H159" s="38" t="s">
        <v>422</v>
      </c>
      <c r="I159" s="38" t="s">
        <v>508</v>
      </c>
      <c r="J159" s="36"/>
      <c r="K159" s="20" t="s">
        <v>116</v>
      </c>
    </row>
    <row r="160" spans="1:11" x14ac:dyDescent="0.2">
      <c r="A160" s="36" t="s">
        <v>0</v>
      </c>
      <c r="B160" s="36" t="s">
        <v>661</v>
      </c>
      <c r="C160" s="37">
        <v>13</v>
      </c>
      <c r="D160" s="37"/>
      <c r="E160" s="36" t="s">
        <v>243</v>
      </c>
      <c r="F160" s="36" t="str">
        <f>VLOOKUP($E160,Codifiche!$A$2:$D$96,3,FALSE)</f>
        <v>POLIZIA</v>
      </c>
      <c r="G160" s="36" t="str">
        <f>VLOOKUP($E160,Codifiche!$A$2:$D$96,4,FALSE)</f>
        <v>Enti di Stato</v>
      </c>
      <c r="H160" s="38" t="s">
        <v>276</v>
      </c>
      <c r="I160" s="38" t="s">
        <v>568</v>
      </c>
      <c r="J160" s="36"/>
      <c r="K160" s="20" t="s">
        <v>111</v>
      </c>
    </row>
    <row r="161" spans="1:11" x14ac:dyDescent="0.2">
      <c r="A161" s="36" t="s">
        <v>0</v>
      </c>
      <c r="B161" s="36" t="s">
        <v>662</v>
      </c>
      <c r="C161" s="37">
        <v>21</v>
      </c>
      <c r="D161" s="37"/>
      <c r="E161" s="36" t="s">
        <v>243</v>
      </c>
      <c r="F161" s="36" t="str">
        <f>VLOOKUP($E161,Codifiche!$A$2:$D$96,3,FALSE)</f>
        <v>POLIZIA</v>
      </c>
      <c r="G161" s="36" t="str">
        <f>VLOOKUP($E161,Codifiche!$A$2:$D$96,4,FALSE)</f>
        <v>Enti di Stato</v>
      </c>
      <c r="H161" s="38" t="s">
        <v>88</v>
      </c>
      <c r="I161" s="38" t="s">
        <v>500</v>
      </c>
      <c r="J161" s="36"/>
      <c r="K161" s="21" t="s">
        <v>111</v>
      </c>
    </row>
    <row r="162" spans="1:11" x14ac:dyDescent="0.2">
      <c r="A162" s="36" t="s">
        <v>0</v>
      </c>
      <c r="B162" s="36" t="s">
        <v>663</v>
      </c>
      <c r="C162" s="37">
        <v>7</v>
      </c>
      <c r="D162" s="37"/>
      <c r="E162" s="36" t="s">
        <v>243</v>
      </c>
      <c r="F162" s="36" t="str">
        <f>VLOOKUP($E162,Codifiche!$A$2:$D$96,3,FALSE)</f>
        <v>POLIZIA</v>
      </c>
      <c r="G162" s="36" t="str">
        <f>VLOOKUP($E162,Codifiche!$A$2:$D$96,4,FALSE)</f>
        <v>Enti di Stato</v>
      </c>
      <c r="H162" s="38" t="s">
        <v>399</v>
      </c>
      <c r="I162" s="38" t="s">
        <v>322</v>
      </c>
      <c r="J162" s="36"/>
      <c r="K162" s="21" t="s">
        <v>111</v>
      </c>
    </row>
    <row r="163" spans="1:11" x14ac:dyDescent="0.2">
      <c r="A163" s="36" t="s">
        <v>0</v>
      </c>
      <c r="B163" s="36" t="s">
        <v>664</v>
      </c>
      <c r="C163" s="37">
        <v>27</v>
      </c>
      <c r="D163" s="37"/>
      <c r="E163" s="36" t="s">
        <v>239</v>
      </c>
      <c r="F163" s="36" t="str">
        <f>VLOOKUP($E163,Codifiche!$A$2:$D$96,3,FALSE)</f>
        <v>SAC - SERVIZI GENERALI</v>
      </c>
      <c r="G163" s="36" t="str">
        <f>VLOOKUP($E163,Codifiche!$A$2:$D$96,4,FALSE)</f>
        <v>Gestore</v>
      </c>
      <c r="H163" s="38" t="s">
        <v>88</v>
      </c>
      <c r="I163" s="38" t="s">
        <v>323</v>
      </c>
      <c r="J163" s="36"/>
      <c r="K163" s="20" t="s">
        <v>117</v>
      </c>
    </row>
    <row r="164" spans="1:11" x14ac:dyDescent="0.2">
      <c r="A164" s="36" t="s">
        <v>0</v>
      </c>
      <c r="B164" s="36" t="s">
        <v>665</v>
      </c>
      <c r="C164" s="37">
        <v>33</v>
      </c>
      <c r="D164" s="37"/>
      <c r="E164" s="36" t="s">
        <v>250</v>
      </c>
      <c r="F164" s="36" t="str">
        <f>VLOOKUP($E164,Codifiche!$A$2:$D$96,3,FALSE)</f>
        <v>SANITÀ AEREA</v>
      </c>
      <c r="G164" s="36" t="str">
        <f>VLOOKUP($E164,Codifiche!$A$2:$D$96,4,FALSE)</f>
        <v>Enti di Stato</v>
      </c>
      <c r="H164" s="38" t="s">
        <v>88</v>
      </c>
      <c r="I164" s="38" t="s">
        <v>553</v>
      </c>
      <c r="J164" s="36"/>
      <c r="K164" s="20" t="s">
        <v>132</v>
      </c>
    </row>
    <row r="165" spans="1:11" x14ac:dyDescent="0.2">
      <c r="A165" s="36" t="s">
        <v>0</v>
      </c>
      <c r="B165" s="36" t="s">
        <v>666</v>
      </c>
      <c r="C165" s="37">
        <v>39</v>
      </c>
      <c r="D165" s="37"/>
      <c r="E165" s="36" t="s">
        <v>239</v>
      </c>
      <c r="F165" s="36" t="str">
        <f>VLOOKUP($E165,Codifiche!$A$2:$D$96,3,FALSE)</f>
        <v>SAC - SERVIZI GENERALI</v>
      </c>
      <c r="G165" s="36" t="str">
        <f>VLOOKUP($E165,Codifiche!$A$2:$D$96,4,FALSE)</f>
        <v>Gestore</v>
      </c>
      <c r="H165" s="38" t="s">
        <v>88</v>
      </c>
      <c r="I165" s="38" t="s">
        <v>323</v>
      </c>
      <c r="J165" s="36"/>
      <c r="K165" s="20" t="s">
        <v>117</v>
      </c>
    </row>
    <row r="166" spans="1:11" x14ac:dyDescent="0.2">
      <c r="A166" s="36" t="s">
        <v>0</v>
      </c>
      <c r="B166" s="36" t="s">
        <v>667</v>
      </c>
      <c r="C166" s="37">
        <v>44</v>
      </c>
      <c r="D166" s="37"/>
      <c r="E166" s="36" t="s">
        <v>238</v>
      </c>
      <c r="F166" s="36" t="str">
        <f>VLOOKUP($E166,Codifiche!$A$2:$D$96,3,FALSE)</f>
        <v>SAC - SERVIZI IGIENICI</v>
      </c>
      <c r="G166" s="36" t="str">
        <f>VLOOKUP($E166,Codifiche!$A$2:$D$96,4,FALSE)</f>
        <v>Gestore</v>
      </c>
      <c r="H166" s="38" t="s">
        <v>283</v>
      </c>
      <c r="I166" s="38" t="s">
        <v>325</v>
      </c>
      <c r="J166" s="36"/>
      <c r="K166" s="21" t="s">
        <v>115</v>
      </c>
    </row>
    <row r="167" spans="1:11" x14ac:dyDescent="0.2">
      <c r="A167" s="36" t="s">
        <v>0</v>
      </c>
      <c r="B167" s="36" t="s">
        <v>668</v>
      </c>
      <c r="C167" s="37">
        <v>15</v>
      </c>
      <c r="D167" s="37"/>
      <c r="E167" s="36" t="s">
        <v>238</v>
      </c>
      <c r="F167" s="36" t="str">
        <f>VLOOKUP($E167,Codifiche!$A$2:$D$96,3,FALSE)</f>
        <v>SAC - SERVIZI IGIENICI</v>
      </c>
      <c r="G167" s="36" t="str">
        <f>VLOOKUP($E167,Codifiche!$A$2:$D$96,4,FALSE)</f>
        <v>Gestore</v>
      </c>
      <c r="H167" s="38" t="s">
        <v>283</v>
      </c>
      <c r="I167" s="38" t="s">
        <v>324</v>
      </c>
      <c r="J167" s="36"/>
      <c r="K167" s="21" t="s">
        <v>111</v>
      </c>
    </row>
    <row r="168" spans="1:11" x14ac:dyDescent="0.2">
      <c r="A168" s="36" t="s">
        <v>0</v>
      </c>
      <c r="B168" s="36" t="s">
        <v>669</v>
      </c>
      <c r="C168" s="37">
        <v>44</v>
      </c>
      <c r="D168" s="37"/>
      <c r="E168" s="36" t="s">
        <v>238</v>
      </c>
      <c r="F168" s="36" t="str">
        <f>VLOOKUP($E168,Codifiche!$A$2:$D$96,3,FALSE)</f>
        <v>SAC - SERVIZI IGIENICI</v>
      </c>
      <c r="G168" s="36" t="str">
        <f>VLOOKUP($E168,Codifiche!$A$2:$D$96,4,FALSE)</f>
        <v>Gestore</v>
      </c>
      <c r="H168" s="38" t="s">
        <v>283</v>
      </c>
      <c r="I168" s="38" t="s">
        <v>444</v>
      </c>
      <c r="J168" s="36"/>
      <c r="K168" s="20" t="s">
        <v>115</v>
      </c>
    </row>
    <row r="169" spans="1:11" x14ac:dyDescent="0.2">
      <c r="A169" s="36" t="s">
        <v>0</v>
      </c>
      <c r="B169" s="36" t="s">
        <v>670</v>
      </c>
      <c r="C169" s="37">
        <v>9</v>
      </c>
      <c r="D169" s="37"/>
      <c r="E169" s="36" t="s">
        <v>238</v>
      </c>
      <c r="F169" s="36" t="str">
        <f>VLOOKUP($E169,Codifiche!$A$2:$D$96,3,FALSE)</f>
        <v>SAC - SERVIZI IGIENICI</v>
      </c>
      <c r="G169" s="36" t="str">
        <f>VLOOKUP($E169,Codifiche!$A$2:$D$96,4,FALSE)</f>
        <v>Gestore</v>
      </c>
      <c r="H169" s="38" t="s">
        <v>283</v>
      </c>
      <c r="I169" s="38" t="s">
        <v>445</v>
      </c>
      <c r="J169" s="36"/>
      <c r="K169" s="21" t="s">
        <v>115</v>
      </c>
    </row>
    <row r="170" spans="1:11" x14ac:dyDescent="0.2">
      <c r="A170" s="36" t="s">
        <v>0</v>
      </c>
      <c r="B170" s="36" t="s">
        <v>7</v>
      </c>
      <c r="C170" s="37">
        <v>16</v>
      </c>
      <c r="D170" s="37"/>
      <c r="E170" s="36" t="s">
        <v>239</v>
      </c>
      <c r="F170" s="36" t="str">
        <f>VLOOKUP($E170,Codifiche!$A$2:$D$96,3,FALSE)</f>
        <v>SAC - SERVIZI GENERALI</v>
      </c>
      <c r="G170" s="36" t="str">
        <f>VLOOKUP($E170,Codifiche!$A$2:$D$96,4,FALSE)</f>
        <v>Gestore</v>
      </c>
      <c r="H170" s="38" t="s">
        <v>476</v>
      </c>
      <c r="I170" s="38" t="s">
        <v>327</v>
      </c>
      <c r="J170" s="36"/>
      <c r="K170" s="21" t="s">
        <v>116</v>
      </c>
    </row>
    <row r="171" spans="1:11" x14ac:dyDescent="0.2">
      <c r="A171" s="36" t="s">
        <v>0</v>
      </c>
      <c r="B171" s="36" t="s">
        <v>8</v>
      </c>
      <c r="C171" s="37">
        <v>26</v>
      </c>
      <c r="D171" s="37"/>
      <c r="E171" s="36" t="s">
        <v>239</v>
      </c>
      <c r="F171" s="36" t="str">
        <f>VLOOKUP($E171,Codifiche!$A$2:$D$96,3,FALSE)</f>
        <v>SAC - SERVIZI GENERALI</v>
      </c>
      <c r="G171" s="36" t="str">
        <f>VLOOKUP($E171,Codifiche!$A$2:$D$96,4,FALSE)</f>
        <v>Gestore</v>
      </c>
      <c r="H171" s="38" t="s">
        <v>504</v>
      </c>
      <c r="I171" s="38" t="s">
        <v>329</v>
      </c>
      <c r="J171" s="36"/>
      <c r="K171" s="21" t="s">
        <v>116</v>
      </c>
    </row>
    <row r="172" spans="1:11" x14ac:dyDescent="0.2">
      <c r="A172" s="36" t="s">
        <v>0</v>
      </c>
      <c r="B172" s="36" t="s">
        <v>195</v>
      </c>
      <c r="C172" s="37">
        <v>26</v>
      </c>
      <c r="D172" s="37"/>
      <c r="E172" s="36" t="s">
        <v>239</v>
      </c>
      <c r="F172" s="36" t="str">
        <f>VLOOKUP($E172,Codifiche!$A$2:$D$96,3,FALSE)</f>
        <v>SAC - SERVIZI GENERALI</v>
      </c>
      <c r="G172" s="36" t="str">
        <f>VLOOKUP($E172,Codifiche!$A$2:$D$96,4,FALSE)</f>
        <v>Gestore</v>
      </c>
      <c r="H172" s="38" t="s">
        <v>399</v>
      </c>
      <c r="I172" s="38" t="s">
        <v>330</v>
      </c>
      <c r="J172" s="36"/>
      <c r="K172" s="21" t="s">
        <v>116</v>
      </c>
    </row>
    <row r="173" spans="1:11" x14ac:dyDescent="0.2">
      <c r="A173" s="36" t="s">
        <v>0</v>
      </c>
      <c r="B173" s="36" t="s">
        <v>9</v>
      </c>
      <c r="C173" s="37">
        <v>164</v>
      </c>
      <c r="D173" s="37"/>
      <c r="E173" s="36" t="s">
        <v>239</v>
      </c>
      <c r="F173" s="36" t="str">
        <f>VLOOKUP($E173,Codifiche!$A$2:$D$96,3,FALSE)</f>
        <v>SAC - SERVIZI GENERALI</v>
      </c>
      <c r="G173" s="36" t="str">
        <f>VLOOKUP($E173,Codifiche!$A$2:$D$96,4,FALSE)</f>
        <v>Gestore</v>
      </c>
      <c r="H173" s="38" t="s">
        <v>476</v>
      </c>
      <c r="I173" s="38" t="s">
        <v>331</v>
      </c>
      <c r="J173" s="36"/>
      <c r="K173" s="20" t="s">
        <v>116</v>
      </c>
    </row>
    <row r="174" spans="1:11" x14ac:dyDescent="0.2">
      <c r="A174" s="36" t="s">
        <v>0</v>
      </c>
      <c r="B174" s="36" t="s">
        <v>326</v>
      </c>
      <c r="C174" s="37">
        <v>15</v>
      </c>
      <c r="D174" s="37"/>
      <c r="E174" s="36" t="s">
        <v>239</v>
      </c>
      <c r="F174" s="36" t="str">
        <f>VLOOKUP($E174,Codifiche!$A$2:$D$96,3,FALSE)</f>
        <v>SAC - SERVIZI GENERALI</v>
      </c>
      <c r="G174" s="36" t="str">
        <f>VLOOKUP($E174,Codifiche!$A$2:$D$96,4,FALSE)</f>
        <v>Gestore</v>
      </c>
      <c r="H174" s="38" t="s">
        <v>88</v>
      </c>
      <c r="I174" s="38" t="s">
        <v>323</v>
      </c>
      <c r="J174" s="36"/>
      <c r="K174" s="20" t="s">
        <v>116</v>
      </c>
    </row>
    <row r="175" spans="1:11" x14ac:dyDescent="0.2">
      <c r="A175" s="36" t="s">
        <v>0</v>
      </c>
      <c r="B175" s="36" t="s">
        <v>10</v>
      </c>
      <c r="C175" s="37">
        <v>569</v>
      </c>
      <c r="D175" s="37"/>
      <c r="E175" s="36" t="s">
        <v>239</v>
      </c>
      <c r="F175" s="36" t="str">
        <f>VLOOKUP($E175,Codifiche!$A$2:$D$96,3,FALSE)</f>
        <v>SAC - SERVIZI GENERALI</v>
      </c>
      <c r="G175" s="36" t="str">
        <f>VLOOKUP($E175,Codifiche!$A$2:$D$96,4,FALSE)</f>
        <v>Gestore</v>
      </c>
      <c r="H175" s="38" t="s">
        <v>422</v>
      </c>
      <c r="I175" s="38" t="s">
        <v>332</v>
      </c>
      <c r="J175" s="36"/>
      <c r="K175" s="20" t="s">
        <v>116</v>
      </c>
    </row>
    <row r="176" spans="1:11" x14ac:dyDescent="0.2">
      <c r="A176" s="36" t="s">
        <v>0</v>
      </c>
      <c r="B176" s="36" t="s">
        <v>11</v>
      </c>
      <c r="C176" s="37">
        <v>399</v>
      </c>
      <c r="D176" s="37"/>
      <c r="E176" s="36" t="s">
        <v>239</v>
      </c>
      <c r="F176" s="36" t="str">
        <f>VLOOKUP($E176,Codifiche!$A$2:$D$96,3,FALSE)</f>
        <v>SAC - SERVIZI GENERALI</v>
      </c>
      <c r="G176" s="36" t="str">
        <f>VLOOKUP($E176,Codifiche!$A$2:$D$96,4,FALSE)</f>
        <v>Gestore</v>
      </c>
      <c r="H176" s="38" t="s">
        <v>422</v>
      </c>
      <c r="I176" s="38" t="s">
        <v>333</v>
      </c>
      <c r="J176" s="36"/>
      <c r="K176" s="20" t="s">
        <v>116</v>
      </c>
    </row>
    <row r="177" spans="1:11" x14ac:dyDescent="0.2">
      <c r="A177" s="36" t="s">
        <v>0</v>
      </c>
      <c r="B177" s="36" t="s">
        <v>12</v>
      </c>
      <c r="C177" s="37">
        <v>2249</v>
      </c>
      <c r="D177" s="37"/>
      <c r="E177" s="36" t="s">
        <v>239</v>
      </c>
      <c r="F177" s="36" t="str">
        <f>VLOOKUP($E177,Codifiche!$A$2:$D$96,3,FALSE)</f>
        <v>SAC - SERVIZI GENERALI</v>
      </c>
      <c r="G177" s="36" t="str">
        <f>VLOOKUP($E177,Codifiche!$A$2:$D$96,4,FALSE)</f>
        <v>Gestore</v>
      </c>
      <c r="H177" s="38" t="s">
        <v>422</v>
      </c>
      <c r="I177" s="38" t="s">
        <v>334</v>
      </c>
      <c r="J177" s="36"/>
      <c r="K177" s="20" t="s">
        <v>116</v>
      </c>
    </row>
    <row r="178" spans="1:11" x14ac:dyDescent="0.2">
      <c r="A178" s="36" t="s">
        <v>0</v>
      </c>
      <c r="B178" s="36" t="s">
        <v>13</v>
      </c>
      <c r="C178" s="37">
        <v>126</v>
      </c>
      <c r="D178" s="37"/>
      <c r="E178" s="36" t="s">
        <v>239</v>
      </c>
      <c r="F178" s="36" t="str">
        <f>VLOOKUP($E178,Codifiche!$A$2:$D$96,3,FALSE)</f>
        <v>SAC - SERVIZI GENERALI</v>
      </c>
      <c r="G178" s="36" t="str">
        <f>VLOOKUP($E178,Codifiche!$A$2:$D$96,4,FALSE)</f>
        <v>Gestore</v>
      </c>
      <c r="H178" s="38" t="s">
        <v>88</v>
      </c>
      <c r="I178" s="38" t="s">
        <v>335</v>
      </c>
      <c r="J178" s="36"/>
      <c r="K178" s="20" t="s">
        <v>116</v>
      </c>
    </row>
    <row r="179" spans="1:11" x14ac:dyDescent="0.2">
      <c r="A179" s="36" t="s">
        <v>0</v>
      </c>
      <c r="B179" s="36" t="s">
        <v>14</v>
      </c>
      <c r="C179" s="37">
        <v>45</v>
      </c>
      <c r="D179" s="37"/>
      <c r="E179" s="36" t="s">
        <v>239</v>
      </c>
      <c r="F179" s="36" t="str">
        <f>VLOOKUP($E179,Codifiche!$A$2:$D$96,3,FALSE)</f>
        <v>SAC - SERVIZI GENERALI</v>
      </c>
      <c r="G179" s="36" t="str">
        <f>VLOOKUP($E179,Codifiche!$A$2:$D$96,4,FALSE)</f>
        <v>Gestore</v>
      </c>
      <c r="H179" s="38" t="s">
        <v>88</v>
      </c>
      <c r="I179" s="38" t="s">
        <v>336</v>
      </c>
      <c r="J179" s="36"/>
      <c r="K179" s="21" t="s">
        <v>116</v>
      </c>
    </row>
    <row r="180" spans="1:11" x14ac:dyDescent="0.2">
      <c r="A180" s="36" t="s">
        <v>0</v>
      </c>
      <c r="B180" s="36" t="s">
        <v>15</v>
      </c>
      <c r="C180" s="37">
        <v>37</v>
      </c>
      <c r="D180" s="37"/>
      <c r="E180" s="36" t="s">
        <v>239</v>
      </c>
      <c r="F180" s="36" t="str">
        <f>VLOOKUP($E180,Codifiche!$A$2:$D$96,3,FALSE)</f>
        <v>SAC - SERVIZI GENERALI</v>
      </c>
      <c r="G180" s="36" t="str">
        <f>VLOOKUP($E180,Codifiche!$A$2:$D$96,4,FALSE)</f>
        <v>Gestore</v>
      </c>
      <c r="H180" s="38" t="s">
        <v>88</v>
      </c>
      <c r="I180" s="38" t="s">
        <v>337</v>
      </c>
      <c r="J180" s="36"/>
      <c r="K180" s="20" t="s">
        <v>116</v>
      </c>
    </row>
    <row r="181" spans="1:11" x14ac:dyDescent="0.2">
      <c r="A181" s="36" t="s">
        <v>0</v>
      </c>
      <c r="B181" s="36" t="s">
        <v>16</v>
      </c>
      <c r="C181" s="37">
        <v>10</v>
      </c>
      <c r="D181" s="37"/>
      <c r="E181" s="36" t="s">
        <v>238</v>
      </c>
      <c r="F181" s="36" t="str">
        <f>VLOOKUP($E181,Codifiche!$A$2:$D$96,3,FALSE)</f>
        <v>SAC - SERVIZI IGIENICI</v>
      </c>
      <c r="G181" s="36" t="str">
        <f>VLOOKUP($E181,Codifiche!$A$2:$D$96,4,FALSE)</f>
        <v>Gestore</v>
      </c>
      <c r="H181" s="38" t="s">
        <v>283</v>
      </c>
      <c r="I181" s="38" t="s">
        <v>446</v>
      </c>
      <c r="J181" s="36"/>
      <c r="K181" s="20" t="s">
        <v>115</v>
      </c>
    </row>
    <row r="182" spans="1:11" x14ac:dyDescent="0.2">
      <c r="A182" s="36" t="s">
        <v>0</v>
      </c>
      <c r="B182" s="36" t="s">
        <v>17</v>
      </c>
      <c r="C182" s="37">
        <v>8</v>
      </c>
      <c r="D182" s="37"/>
      <c r="E182" s="36" t="s">
        <v>238</v>
      </c>
      <c r="F182" s="36" t="str">
        <f>VLOOKUP($E182,Codifiche!$A$2:$D$96,3,FALSE)</f>
        <v>SAC - SERVIZI IGIENICI</v>
      </c>
      <c r="G182" s="36" t="str">
        <f>VLOOKUP($E182,Codifiche!$A$2:$D$96,4,FALSE)</f>
        <v>Gestore</v>
      </c>
      <c r="H182" s="38" t="s">
        <v>283</v>
      </c>
      <c r="I182" s="38" t="s">
        <v>446</v>
      </c>
      <c r="J182" s="36"/>
      <c r="K182" s="20" t="s">
        <v>115</v>
      </c>
    </row>
    <row r="183" spans="1:11" x14ac:dyDescent="0.2">
      <c r="A183" s="36" t="s">
        <v>0</v>
      </c>
      <c r="B183" s="36" t="s">
        <v>18</v>
      </c>
      <c r="C183" s="37">
        <v>2</v>
      </c>
      <c r="D183" s="37"/>
      <c r="E183" s="36" t="s">
        <v>237</v>
      </c>
      <c r="F183" s="36" t="str">
        <f>VLOOKUP($E183,Codifiche!$A$2:$D$96,3,FALSE)</f>
        <v>SAC - LOCALI TECNICI</v>
      </c>
      <c r="G183" s="36" t="str">
        <f>VLOOKUP($E183,Codifiche!$A$2:$D$96,4,FALSE)</f>
        <v>Gestore</v>
      </c>
      <c r="H183" s="38" t="s">
        <v>438</v>
      </c>
      <c r="I183" s="38" t="s">
        <v>473</v>
      </c>
      <c r="J183" s="36"/>
      <c r="K183" s="21" t="s">
        <v>114</v>
      </c>
    </row>
    <row r="184" spans="1:11" x14ac:dyDescent="0.2">
      <c r="A184" s="36" t="s">
        <v>0</v>
      </c>
      <c r="B184" s="36" t="s">
        <v>19</v>
      </c>
      <c r="C184" s="37">
        <v>51</v>
      </c>
      <c r="D184" s="37"/>
      <c r="E184" s="36" t="s">
        <v>238</v>
      </c>
      <c r="F184" s="36" t="str">
        <f>VLOOKUP($E184,Codifiche!$A$2:$D$96,3,FALSE)</f>
        <v>SAC - SERVIZI IGIENICI</v>
      </c>
      <c r="G184" s="36" t="str">
        <f>VLOOKUP($E184,Codifiche!$A$2:$D$96,4,FALSE)</f>
        <v>Gestore</v>
      </c>
      <c r="H184" s="38" t="s">
        <v>283</v>
      </c>
      <c r="I184" s="38" t="s">
        <v>446</v>
      </c>
      <c r="J184" s="36"/>
      <c r="K184" s="21" t="s">
        <v>115</v>
      </c>
    </row>
    <row r="185" spans="1:11" x14ac:dyDescent="0.2">
      <c r="A185" s="36" t="s">
        <v>0</v>
      </c>
      <c r="B185" s="36" t="s">
        <v>339</v>
      </c>
      <c r="C185" s="37">
        <v>9</v>
      </c>
      <c r="D185" s="37"/>
      <c r="E185" s="36" t="s">
        <v>233</v>
      </c>
      <c r="F185" s="36" t="str">
        <f>VLOOKUP($E185,Codifiche!$A$2:$D$96,3,FALSE)</f>
        <v>AVIATION SERVICES</v>
      </c>
      <c r="G185" s="36" t="str">
        <f>VLOOKUP($E185,Codifiche!$A$2:$D$96,4,FALSE)</f>
        <v>Operatori Aeroportuali</v>
      </c>
      <c r="H185" s="38" t="s">
        <v>276</v>
      </c>
      <c r="I185" s="38" t="s">
        <v>341</v>
      </c>
      <c r="J185" s="36"/>
      <c r="K185" s="21" t="s">
        <v>134</v>
      </c>
    </row>
    <row r="186" spans="1:11" x14ac:dyDescent="0.2">
      <c r="A186" s="36" t="s">
        <v>0</v>
      </c>
      <c r="B186" s="36" t="s">
        <v>340</v>
      </c>
      <c r="C186" s="37">
        <v>9</v>
      </c>
      <c r="D186" s="37"/>
      <c r="E186" s="36" t="s">
        <v>731</v>
      </c>
      <c r="F186" s="36" t="str">
        <f>VLOOKUP($E186,Codifiche!$A$2:$D$96,3,FALSE)</f>
        <v>GENIUS HANDLING</v>
      </c>
      <c r="G186" s="36" t="str">
        <f>VLOOKUP($E186,Codifiche!$A$2:$D$96,4,FALSE)</f>
        <v>Operatori Aeroportuali</v>
      </c>
      <c r="H186" s="38" t="s">
        <v>276</v>
      </c>
      <c r="I186" s="38" t="s">
        <v>341</v>
      </c>
      <c r="J186" s="36"/>
      <c r="K186" s="20" t="s">
        <v>134</v>
      </c>
    </row>
    <row r="187" spans="1:11" x14ac:dyDescent="0.2">
      <c r="A187" s="36" t="s">
        <v>0</v>
      </c>
      <c r="B187" s="36" t="s">
        <v>20</v>
      </c>
      <c r="C187" s="37">
        <v>453</v>
      </c>
      <c r="D187" s="37"/>
      <c r="E187" s="36" t="s">
        <v>239</v>
      </c>
      <c r="F187" s="36" t="str">
        <f>VLOOKUP($E187,Codifiche!$A$2:$D$96,3,FALSE)</f>
        <v>SAC - SERVIZI GENERALI</v>
      </c>
      <c r="G187" s="36" t="str">
        <f>VLOOKUP($E187,Codifiche!$A$2:$D$96,4,FALSE)</f>
        <v>Gestore</v>
      </c>
      <c r="H187" s="38" t="s">
        <v>422</v>
      </c>
      <c r="I187" s="38" t="s">
        <v>342</v>
      </c>
      <c r="J187" s="36"/>
      <c r="K187" s="20" t="s">
        <v>116</v>
      </c>
    </row>
    <row r="188" spans="1:11" x14ac:dyDescent="0.2">
      <c r="A188" s="36" t="s">
        <v>0</v>
      </c>
      <c r="B188" s="36" t="s">
        <v>198</v>
      </c>
      <c r="C188" s="37">
        <v>31</v>
      </c>
      <c r="D188" s="37"/>
      <c r="E188" s="36" t="s">
        <v>235</v>
      </c>
      <c r="F188" s="36" t="str">
        <f>VLOOKUP($E188,Codifiche!$A$2:$D$96,3,FALSE)</f>
        <v>SAC S.p.A.</v>
      </c>
      <c r="G188" s="36" t="str">
        <f>VLOOKUP($E188,Codifiche!$A$2:$D$96,4,FALSE)</f>
        <v>Gestore</v>
      </c>
      <c r="H188" s="38" t="s">
        <v>343</v>
      </c>
      <c r="I188" s="38" t="s">
        <v>343</v>
      </c>
      <c r="J188" s="36"/>
      <c r="K188" s="20" t="s">
        <v>106</v>
      </c>
    </row>
    <row r="189" spans="1:11" x14ac:dyDescent="0.2">
      <c r="A189" s="36" t="s">
        <v>0</v>
      </c>
      <c r="B189" s="36" t="s">
        <v>21</v>
      </c>
      <c r="C189" s="37">
        <v>15</v>
      </c>
      <c r="D189" s="37"/>
      <c r="E189" s="36" t="s">
        <v>237</v>
      </c>
      <c r="F189" s="36" t="str">
        <f>VLOOKUP($E189,Codifiche!$A$2:$D$96,3,FALSE)</f>
        <v>SAC - LOCALI TECNICI</v>
      </c>
      <c r="G189" s="36" t="str">
        <f>VLOOKUP($E189,Codifiche!$A$2:$D$96,4,FALSE)</f>
        <v>Gestore</v>
      </c>
      <c r="H189" s="38" t="s">
        <v>438</v>
      </c>
      <c r="I189" s="38" t="s">
        <v>344</v>
      </c>
      <c r="J189" s="36"/>
      <c r="K189" s="21" t="s">
        <v>114</v>
      </c>
    </row>
    <row r="190" spans="1:11" x14ac:dyDescent="0.2">
      <c r="A190" s="36" t="s">
        <v>0</v>
      </c>
      <c r="B190" s="36" t="s">
        <v>22</v>
      </c>
      <c r="C190" s="37">
        <v>38</v>
      </c>
      <c r="D190" s="37"/>
      <c r="E190" s="36" t="s">
        <v>238</v>
      </c>
      <c r="F190" s="36" t="str">
        <f>VLOOKUP($E190,Codifiche!$A$2:$D$96,3,FALSE)</f>
        <v>SAC - SERVIZI IGIENICI</v>
      </c>
      <c r="G190" s="36" t="str">
        <f>VLOOKUP($E190,Codifiche!$A$2:$D$96,4,FALSE)</f>
        <v>Gestore</v>
      </c>
      <c r="H190" s="38" t="s">
        <v>283</v>
      </c>
      <c r="I190" s="38" t="s">
        <v>447</v>
      </c>
      <c r="J190" s="36"/>
      <c r="K190" s="20" t="s">
        <v>114</v>
      </c>
    </row>
    <row r="191" spans="1:11" x14ac:dyDescent="0.2">
      <c r="A191" s="36" t="s">
        <v>0</v>
      </c>
      <c r="B191" s="36" t="s">
        <v>147</v>
      </c>
      <c r="C191" s="37">
        <v>2</v>
      </c>
      <c r="D191" s="37"/>
      <c r="E191" s="36" t="s">
        <v>237</v>
      </c>
      <c r="F191" s="36" t="str">
        <f>VLOOKUP($E191,Codifiche!$A$2:$D$96,3,FALSE)</f>
        <v>SAC - LOCALI TECNICI</v>
      </c>
      <c r="G191" s="36" t="str">
        <f>VLOOKUP($E191,Codifiche!$A$2:$D$96,4,FALSE)</f>
        <v>Gestore</v>
      </c>
      <c r="H191" s="38" t="s">
        <v>438</v>
      </c>
      <c r="I191" s="38" t="s">
        <v>473</v>
      </c>
      <c r="J191" s="36"/>
      <c r="K191" s="20" t="s">
        <v>115</v>
      </c>
    </row>
    <row r="192" spans="1:11" x14ac:dyDescent="0.2">
      <c r="A192" s="36" t="s">
        <v>0</v>
      </c>
      <c r="B192" s="36" t="s">
        <v>23</v>
      </c>
      <c r="C192" s="37">
        <v>64</v>
      </c>
      <c r="D192" s="37"/>
      <c r="E192" s="36" t="s">
        <v>239</v>
      </c>
      <c r="F192" s="36" t="str">
        <f>VLOOKUP($E192,Codifiche!$A$2:$D$96,3,FALSE)</f>
        <v>SAC - SERVIZI GENERALI</v>
      </c>
      <c r="G192" s="36" t="str">
        <f>VLOOKUP($E192,Codifiche!$A$2:$D$96,4,FALSE)</f>
        <v>Gestore</v>
      </c>
      <c r="H192" s="38" t="s">
        <v>475</v>
      </c>
      <c r="I192" s="38" t="s">
        <v>485</v>
      </c>
      <c r="J192" s="36"/>
      <c r="K192" s="21" t="s">
        <v>116</v>
      </c>
    </row>
    <row r="193" spans="1:11" x14ac:dyDescent="0.2">
      <c r="A193" s="36" t="s">
        <v>0</v>
      </c>
      <c r="B193" s="36" t="s">
        <v>24</v>
      </c>
      <c r="C193" s="37">
        <v>13</v>
      </c>
      <c r="D193" s="37"/>
      <c r="E193" s="36" t="s">
        <v>239</v>
      </c>
      <c r="F193" s="36" t="str">
        <f>VLOOKUP($E193,Codifiche!$A$2:$D$96,3,FALSE)</f>
        <v>SAC - SERVIZI GENERALI</v>
      </c>
      <c r="G193" s="36" t="str">
        <f>VLOOKUP($E193,Codifiche!$A$2:$D$96,4,FALSE)</f>
        <v>Gestore</v>
      </c>
      <c r="H193" s="38" t="s">
        <v>476</v>
      </c>
      <c r="I193" s="38" t="s">
        <v>345</v>
      </c>
      <c r="J193" s="36"/>
      <c r="K193" s="21" t="s">
        <v>116</v>
      </c>
    </row>
    <row r="194" spans="1:11" x14ac:dyDescent="0.2">
      <c r="A194" s="36" t="s">
        <v>0</v>
      </c>
      <c r="B194" s="36" t="s">
        <v>347</v>
      </c>
      <c r="C194" s="37">
        <v>40</v>
      </c>
      <c r="D194" s="37"/>
      <c r="E194" s="36" t="s">
        <v>239</v>
      </c>
      <c r="F194" s="36" t="str">
        <f>VLOOKUP($E194,Codifiche!$A$2:$D$96,3,FALSE)</f>
        <v>SAC - SERVIZI GENERALI</v>
      </c>
      <c r="G194" s="36" t="str">
        <f>VLOOKUP($E194,Codifiche!$A$2:$D$96,4,FALSE)</f>
        <v>Gestore</v>
      </c>
      <c r="H194" s="38" t="s">
        <v>88</v>
      </c>
      <c r="I194" s="38" t="s">
        <v>494</v>
      </c>
      <c r="J194" s="36"/>
      <c r="K194" s="20" t="s">
        <v>116</v>
      </c>
    </row>
    <row r="195" spans="1:11" x14ac:dyDescent="0.2">
      <c r="A195" s="36" t="s">
        <v>0</v>
      </c>
      <c r="B195" s="36" t="s">
        <v>25</v>
      </c>
      <c r="C195" s="37">
        <v>24</v>
      </c>
      <c r="D195" s="37"/>
      <c r="E195" s="36" t="s">
        <v>239</v>
      </c>
      <c r="F195" s="36" t="str">
        <f>VLOOKUP($E195,Codifiche!$A$2:$D$96,3,FALSE)</f>
        <v>SAC - SERVIZI GENERALI</v>
      </c>
      <c r="G195" s="36" t="str">
        <f>VLOOKUP($E195,Codifiche!$A$2:$D$96,4,FALSE)</f>
        <v>Gestore</v>
      </c>
      <c r="H195" s="38" t="s">
        <v>346</v>
      </c>
      <c r="I195" s="38" t="s">
        <v>346</v>
      </c>
      <c r="J195" s="36"/>
      <c r="K195" s="20" t="s">
        <v>116</v>
      </c>
    </row>
    <row r="196" spans="1:11" x14ac:dyDescent="0.2">
      <c r="A196" s="36" t="s">
        <v>0</v>
      </c>
      <c r="B196" s="36" t="s">
        <v>26</v>
      </c>
      <c r="C196" s="37">
        <v>71</v>
      </c>
      <c r="D196" s="37"/>
      <c r="E196" s="36" t="s">
        <v>249</v>
      </c>
      <c r="F196" s="36" t="str">
        <f>VLOOKUP($E196,Codifiche!$A$2:$D$96,3,FALSE)</f>
        <v>CROCE ROSSA ITALIANA</v>
      </c>
      <c r="G196" s="36" t="str">
        <f>VLOOKUP($E196,Codifiche!$A$2:$D$96,4,FALSE)</f>
        <v>Enti di Stato</v>
      </c>
      <c r="H196" s="38" t="s">
        <v>552</v>
      </c>
      <c r="I196" s="38" t="s">
        <v>348</v>
      </c>
      <c r="J196" s="36"/>
      <c r="K196" s="20" t="s">
        <v>131</v>
      </c>
    </row>
    <row r="197" spans="1:11" x14ac:dyDescent="0.2">
      <c r="A197" s="36" t="s">
        <v>0</v>
      </c>
      <c r="B197" s="36" t="s">
        <v>27</v>
      </c>
      <c r="C197" s="37">
        <v>46</v>
      </c>
      <c r="D197" s="37"/>
      <c r="E197" s="36" t="s">
        <v>253</v>
      </c>
      <c r="F197" s="36" t="str">
        <f>VLOOKUP($E197,Codifiche!$A$2:$D$96,3,FALSE)</f>
        <v>BANCA AGRICOLA POPOLARE DI RAGUSA</v>
      </c>
      <c r="G197" s="36" t="str">
        <f>VLOOKUP($E197,Codifiche!$A$2:$D$96,4,FALSE)</f>
        <v>Subconcessioni</v>
      </c>
      <c r="H197" s="38" t="s">
        <v>461</v>
      </c>
      <c r="I197" s="38" t="s">
        <v>350</v>
      </c>
      <c r="J197" s="36"/>
      <c r="K197" s="20" t="s">
        <v>159</v>
      </c>
    </row>
    <row r="198" spans="1:11" x14ac:dyDescent="0.2">
      <c r="A198" s="36" t="s">
        <v>0</v>
      </c>
      <c r="B198" s="36" t="s">
        <v>28</v>
      </c>
      <c r="C198" s="37">
        <v>24</v>
      </c>
      <c r="D198" s="37"/>
      <c r="E198" s="36" t="s">
        <v>239</v>
      </c>
      <c r="F198" s="36" t="str">
        <f>VLOOKUP($E198,Codifiche!$A$2:$D$96,3,FALSE)</f>
        <v>SAC - SERVIZI GENERALI</v>
      </c>
      <c r="G198" s="36" t="str">
        <f>VLOOKUP($E198,Codifiche!$A$2:$D$96,4,FALSE)</f>
        <v>Gestore</v>
      </c>
      <c r="H198" s="38" t="s">
        <v>504</v>
      </c>
      <c r="I198" s="38" t="s">
        <v>39</v>
      </c>
      <c r="J198" s="36"/>
      <c r="K198" s="21" t="s">
        <v>116</v>
      </c>
    </row>
    <row r="199" spans="1:11" x14ac:dyDescent="0.2">
      <c r="A199" s="36" t="s">
        <v>0</v>
      </c>
      <c r="B199" s="36" t="s">
        <v>29</v>
      </c>
      <c r="C199" s="37">
        <v>42</v>
      </c>
      <c r="D199" s="37"/>
      <c r="E199" s="36" t="s">
        <v>238</v>
      </c>
      <c r="F199" s="36" t="str">
        <f>VLOOKUP($E199,Codifiche!$A$2:$D$96,3,FALSE)</f>
        <v>SAC - SERVIZI IGIENICI</v>
      </c>
      <c r="G199" s="36" t="str">
        <f>VLOOKUP($E199,Codifiche!$A$2:$D$96,4,FALSE)</f>
        <v>Gestore</v>
      </c>
      <c r="H199" s="38" t="s">
        <v>283</v>
      </c>
      <c r="I199" s="38" t="s">
        <v>351</v>
      </c>
      <c r="J199" s="36"/>
      <c r="K199" s="20" t="s">
        <v>114</v>
      </c>
    </row>
    <row r="200" spans="1:11" x14ac:dyDescent="0.2">
      <c r="A200" s="36" t="s">
        <v>0</v>
      </c>
      <c r="B200" s="36" t="s">
        <v>148</v>
      </c>
      <c r="C200" s="37">
        <v>5</v>
      </c>
      <c r="D200" s="37"/>
      <c r="E200" s="36" t="s">
        <v>237</v>
      </c>
      <c r="F200" s="36" t="str">
        <f>VLOOKUP($E200,Codifiche!$A$2:$D$96,3,FALSE)</f>
        <v>SAC - LOCALI TECNICI</v>
      </c>
      <c r="G200" s="36" t="str">
        <f>VLOOKUP($E200,Codifiche!$A$2:$D$96,4,FALSE)</f>
        <v>Gestore</v>
      </c>
      <c r="H200" s="38" t="s">
        <v>438</v>
      </c>
      <c r="I200" s="38" t="s">
        <v>473</v>
      </c>
      <c r="J200" s="36"/>
      <c r="K200" s="20" t="s">
        <v>115</v>
      </c>
    </row>
    <row r="201" spans="1:11" x14ac:dyDescent="0.2">
      <c r="A201" s="36" t="s">
        <v>0</v>
      </c>
      <c r="B201" s="36" t="s">
        <v>144</v>
      </c>
      <c r="C201" s="37">
        <v>17</v>
      </c>
      <c r="D201" s="37"/>
      <c r="E201" s="36" t="s">
        <v>583</v>
      </c>
      <c r="F201" s="36" t="str">
        <f>VLOOKUP($E201,Codifiche!$A$2:$D$96,3,FALSE)</f>
        <v>LOCAUTO RENT</v>
      </c>
      <c r="G201" s="36" t="str">
        <f>VLOOKUP($E201,Codifiche!$A$2:$D$96,4,FALSE)</f>
        <v>Subconcessioni</v>
      </c>
      <c r="H201" s="38" t="s">
        <v>276</v>
      </c>
      <c r="I201" s="38" t="s">
        <v>591</v>
      </c>
      <c r="J201" s="36"/>
      <c r="K201" s="21" t="s">
        <v>133</v>
      </c>
    </row>
    <row r="202" spans="1:11" x14ac:dyDescent="0.2">
      <c r="A202" s="36" t="s">
        <v>0</v>
      </c>
      <c r="B202" s="36" t="s">
        <v>145</v>
      </c>
      <c r="C202" s="37">
        <v>22</v>
      </c>
      <c r="D202" s="37"/>
      <c r="E202" s="36" t="s">
        <v>579</v>
      </c>
      <c r="F202" s="36" t="str">
        <f>VLOOKUP($E202,Codifiche!$A$2:$D$96,3,FALSE)</f>
        <v>HERTZ</v>
      </c>
      <c r="G202" s="36" t="str">
        <f>VLOOKUP($E202,Codifiche!$A$2:$D$96,4,FALSE)</f>
        <v>Subconcessioni</v>
      </c>
      <c r="H202" s="38" t="s">
        <v>276</v>
      </c>
      <c r="I202" s="38" t="s">
        <v>591</v>
      </c>
      <c r="J202" s="36"/>
      <c r="K202" s="20" t="s">
        <v>107</v>
      </c>
    </row>
    <row r="203" spans="1:11" x14ac:dyDescent="0.2">
      <c r="A203" s="36" t="s">
        <v>0</v>
      </c>
      <c r="B203" s="36" t="s">
        <v>354</v>
      </c>
      <c r="C203" s="37">
        <v>46</v>
      </c>
      <c r="D203" s="37"/>
      <c r="E203" s="36" t="s">
        <v>262</v>
      </c>
      <c r="F203" s="36" t="str">
        <f>VLOOKUP($E203,Codifiche!$A$2:$D$96,3,FALSE)</f>
        <v>LE ANTICHE DELIZIE</v>
      </c>
      <c r="G203" s="36" t="str">
        <f>VLOOKUP($E203,Codifiche!$A$2:$D$96,4,FALSE)</f>
        <v>Subconcessioni</v>
      </c>
      <c r="H203" s="38" t="s">
        <v>461</v>
      </c>
      <c r="I203" s="38" t="s">
        <v>356</v>
      </c>
      <c r="J203" s="36"/>
      <c r="K203" s="20" t="s">
        <v>154</v>
      </c>
    </row>
    <row r="204" spans="1:11" x14ac:dyDescent="0.2">
      <c r="A204" s="36" t="s">
        <v>0</v>
      </c>
      <c r="B204" s="36" t="s">
        <v>187</v>
      </c>
      <c r="C204" s="37">
        <v>19</v>
      </c>
      <c r="D204" s="37"/>
      <c r="E204" s="36" t="s">
        <v>584</v>
      </c>
      <c r="F204" s="36" t="str">
        <f>VLOOKUP($E204,Codifiche!$A$2:$D$96,3,FALSE)</f>
        <v>HOLIDAY CAR RENTAL</v>
      </c>
      <c r="G204" s="36" t="str">
        <f>VLOOKUP($E204,Codifiche!$A$2:$D$96,4,FALSE)</f>
        <v>Subconcessioni</v>
      </c>
      <c r="H204" s="38" t="s">
        <v>276</v>
      </c>
      <c r="I204" s="38" t="s">
        <v>591</v>
      </c>
      <c r="J204" s="36"/>
      <c r="K204" s="21" t="s">
        <v>183</v>
      </c>
    </row>
    <row r="205" spans="1:11" x14ac:dyDescent="0.2">
      <c r="A205" s="36" t="s">
        <v>0</v>
      </c>
      <c r="B205" s="36" t="s">
        <v>166</v>
      </c>
      <c r="C205" s="37">
        <v>11</v>
      </c>
      <c r="D205" s="37"/>
      <c r="E205" s="36" t="s">
        <v>262</v>
      </c>
      <c r="F205" s="36" t="str">
        <f>VLOOKUP($E205,Codifiche!$A$2:$D$96,3,FALSE)</f>
        <v>LE ANTICHE DELIZIE</v>
      </c>
      <c r="G205" s="36" t="str">
        <f>VLOOKUP($E205,Codifiche!$A$2:$D$96,4,FALSE)</f>
        <v>Subconcessioni</v>
      </c>
      <c r="H205" s="38" t="s">
        <v>399</v>
      </c>
      <c r="I205" s="38" t="s">
        <v>357</v>
      </c>
      <c r="J205" s="36"/>
      <c r="K205" s="20" t="s">
        <v>154</v>
      </c>
    </row>
    <row r="206" spans="1:11" x14ac:dyDescent="0.2">
      <c r="A206" s="36" t="s">
        <v>0</v>
      </c>
      <c r="B206" s="36" t="s">
        <v>30</v>
      </c>
      <c r="C206" s="37">
        <v>197</v>
      </c>
      <c r="D206" s="37"/>
      <c r="E206" s="36" t="s">
        <v>261</v>
      </c>
      <c r="F206" s="36" t="str">
        <f>VLOOKUP($E206,Codifiche!$A$2:$D$96,3,FALSE)</f>
        <v>PROMOZIONE E SVILUPPO SICILIA</v>
      </c>
      <c r="G206" s="36" t="str">
        <f>VLOOKUP($E206,Codifiche!$A$2:$D$96,4,FALSE)</f>
        <v>Subconcessioni</v>
      </c>
      <c r="H206" s="38" t="s">
        <v>461</v>
      </c>
      <c r="I206" s="38" t="s">
        <v>356</v>
      </c>
      <c r="J206" s="36"/>
      <c r="K206" s="20" t="s">
        <v>181</v>
      </c>
    </row>
    <row r="207" spans="1:11" x14ac:dyDescent="0.2">
      <c r="A207" s="36" t="s">
        <v>0</v>
      </c>
      <c r="B207" s="36" t="s">
        <v>192</v>
      </c>
      <c r="C207" s="37">
        <v>14</v>
      </c>
      <c r="D207" s="37"/>
      <c r="E207" s="36" t="s">
        <v>261</v>
      </c>
      <c r="F207" s="36" t="str">
        <f>VLOOKUP($E207,Codifiche!$A$2:$D$96,3,FALSE)</f>
        <v>PROMOZIONE E SVILUPPO SICILIA</v>
      </c>
      <c r="G207" s="36" t="str">
        <f>VLOOKUP($E207,Codifiche!$A$2:$D$96,4,FALSE)</f>
        <v>Subconcessioni</v>
      </c>
      <c r="H207" s="38" t="s">
        <v>399</v>
      </c>
      <c r="I207" s="38" t="s">
        <v>357</v>
      </c>
      <c r="J207" s="36"/>
      <c r="K207" s="20" t="s">
        <v>181</v>
      </c>
    </row>
    <row r="208" spans="1:11" x14ac:dyDescent="0.2">
      <c r="A208" s="36" t="s">
        <v>0</v>
      </c>
      <c r="B208" s="36" t="s">
        <v>358</v>
      </c>
      <c r="C208" s="37">
        <v>48</v>
      </c>
      <c r="D208" s="37"/>
      <c r="E208" s="36" t="s">
        <v>262</v>
      </c>
      <c r="F208" s="36" t="str">
        <f>VLOOKUP($E208,Codifiche!$A$2:$D$96,3,FALSE)</f>
        <v>LE ANTICHE DELIZIE</v>
      </c>
      <c r="G208" s="36" t="str">
        <f>VLOOKUP($E208,Codifiche!$A$2:$D$96,4,FALSE)</f>
        <v>Subconcessioni</v>
      </c>
      <c r="H208" s="38" t="s">
        <v>461</v>
      </c>
      <c r="I208" s="38" t="s">
        <v>359</v>
      </c>
      <c r="J208" s="36"/>
      <c r="K208" s="20" t="s">
        <v>157</v>
      </c>
    </row>
    <row r="209" spans="1:11" x14ac:dyDescent="0.2">
      <c r="A209" s="36" t="s">
        <v>0</v>
      </c>
      <c r="B209" s="36" t="s">
        <v>193</v>
      </c>
      <c r="C209" s="37">
        <v>14</v>
      </c>
      <c r="D209" s="37"/>
      <c r="E209" s="36" t="s">
        <v>262</v>
      </c>
      <c r="F209" s="36" t="str">
        <f>VLOOKUP($E209,Codifiche!$A$2:$D$96,3,FALSE)</f>
        <v>LE ANTICHE DELIZIE</v>
      </c>
      <c r="G209" s="36" t="str">
        <f>VLOOKUP($E209,Codifiche!$A$2:$D$96,4,FALSE)</f>
        <v>Subconcessioni</v>
      </c>
      <c r="H209" s="38" t="s">
        <v>399</v>
      </c>
      <c r="I209" s="38" t="s">
        <v>360</v>
      </c>
      <c r="J209" s="36"/>
      <c r="K209" s="20" t="s">
        <v>157</v>
      </c>
    </row>
    <row r="210" spans="1:11" x14ac:dyDescent="0.2">
      <c r="A210" s="36" t="s">
        <v>0</v>
      </c>
      <c r="B210" s="36" t="s">
        <v>31</v>
      </c>
      <c r="C210" s="37">
        <v>34</v>
      </c>
      <c r="D210" s="37"/>
      <c r="E210" s="36" t="s">
        <v>252</v>
      </c>
      <c r="F210" s="36" t="str">
        <f>VLOOKUP($E210,Codifiche!$A$2:$D$96,3,FALSE)</f>
        <v>AREE COMMERCIALI A DISPOSIZIONE</v>
      </c>
      <c r="G210" s="36" t="str">
        <f>VLOOKUP($E210,Codifiche!$A$2:$D$96,4,FALSE)</f>
        <v>Subconcessioni</v>
      </c>
      <c r="H210" s="38" t="s">
        <v>461</v>
      </c>
      <c r="I210" s="38" t="s">
        <v>301</v>
      </c>
      <c r="J210" s="36"/>
      <c r="K210" s="20" t="s">
        <v>155</v>
      </c>
    </row>
    <row r="211" spans="1:11" x14ac:dyDescent="0.2">
      <c r="A211" s="36" t="s">
        <v>0</v>
      </c>
      <c r="B211" s="36" t="s">
        <v>200</v>
      </c>
      <c r="C211" s="37">
        <v>16</v>
      </c>
      <c r="D211" s="37"/>
      <c r="E211" s="36" t="s">
        <v>252</v>
      </c>
      <c r="F211" s="36" t="str">
        <f>VLOOKUP($E211,Codifiche!$A$2:$D$96,3,FALSE)</f>
        <v>AREE COMMERCIALI A DISPOSIZIONE</v>
      </c>
      <c r="G211" s="36" t="str">
        <f>VLOOKUP($E211,Codifiche!$A$2:$D$96,4,FALSE)</f>
        <v>Subconcessioni</v>
      </c>
      <c r="H211" s="38" t="s">
        <v>461</v>
      </c>
      <c r="I211" s="38" t="s">
        <v>301</v>
      </c>
      <c r="J211" s="36"/>
      <c r="K211" s="20" t="s">
        <v>161</v>
      </c>
    </row>
    <row r="212" spans="1:11" x14ac:dyDescent="0.2">
      <c r="A212" s="36" t="s">
        <v>0</v>
      </c>
      <c r="B212" s="36" t="s">
        <v>362</v>
      </c>
      <c r="C212" s="37">
        <v>23</v>
      </c>
      <c r="D212" s="37"/>
      <c r="E212" s="36" t="s">
        <v>252</v>
      </c>
      <c r="F212" s="36" t="str">
        <f>VLOOKUP($E212,Codifiche!$A$2:$D$96,3,FALSE)</f>
        <v>AREE COMMERCIALI A DISPOSIZIONE</v>
      </c>
      <c r="G212" s="36" t="str">
        <f>VLOOKUP($E212,Codifiche!$A$2:$D$96,4,FALSE)</f>
        <v>Subconcessioni</v>
      </c>
      <c r="H212" s="38" t="s">
        <v>461</v>
      </c>
      <c r="I212" s="38" t="s">
        <v>301</v>
      </c>
      <c r="J212" s="36"/>
      <c r="K212" s="20" t="s">
        <v>161</v>
      </c>
    </row>
    <row r="213" spans="1:11" x14ac:dyDescent="0.2">
      <c r="A213" s="36" t="s">
        <v>0</v>
      </c>
      <c r="B213" s="36" t="s">
        <v>363</v>
      </c>
      <c r="C213" s="37">
        <v>21</v>
      </c>
      <c r="D213" s="37"/>
      <c r="E213" s="36" t="s">
        <v>267</v>
      </c>
      <c r="F213" s="36" t="str">
        <f>VLOOKUP($E213,Codifiche!$A$2:$D$96,3,FALSE)</f>
        <v>TRAVELEX</v>
      </c>
      <c r="G213" s="36" t="str">
        <f>VLOOKUP($E213,Codifiche!$A$2:$D$96,4,FALSE)</f>
        <v>Subconcessioni</v>
      </c>
      <c r="H213" s="38" t="s">
        <v>461</v>
      </c>
      <c r="I213" s="38" t="s">
        <v>355</v>
      </c>
      <c r="J213" s="36"/>
      <c r="K213" s="20" t="s">
        <v>161</v>
      </c>
    </row>
    <row r="214" spans="1:11" x14ac:dyDescent="0.2">
      <c r="A214" s="36" t="s">
        <v>0</v>
      </c>
      <c r="B214" s="36" t="s">
        <v>361</v>
      </c>
      <c r="C214" s="37">
        <v>31</v>
      </c>
      <c r="D214" s="37"/>
      <c r="E214" s="36" t="s">
        <v>256</v>
      </c>
      <c r="F214" s="36" t="str">
        <f>VLOOKUP($E214,Codifiche!$A$2:$D$96,3,FALSE)</f>
        <v>PARAFARMACIA</v>
      </c>
      <c r="G214" s="36" t="str">
        <f>VLOOKUP($E214,Codifiche!$A$2:$D$96,4,FALSE)</f>
        <v>Subconcessioni</v>
      </c>
      <c r="H214" s="38" t="s">
        <v>461</v>
      </c>
      <c r="I214" s="38" t="s">
        <v>462</v>
      </c>
      <c r="J214" s="36"/>
      <c r="K214" s="20" t="s">
        <v>161</v>
      </c>
    </row>
    <row r="215" spans="1:11" x14ac:dyDescent="0.2">
      <c r="A215" s="36" t="s">
        <v>0</v>
      </c>
      <c r="B215" s="36" t="s">
        <v>32</v>
      </c>
      <c r="C215" s="37">
        <v>48</v>
      </c>
      <c r="D215" s="37"/>
      <c r="E215" s="36" t="s">
        <v>238</v>
      </c>
      <c r="F215" s="36" t="str">
        <f>VLOOKUP($E215,Codifiche!$A$2:$D$96,3,FALSE)</f>
        <v>SAC - SERVIZI IGIENICI</v>
      </c>
      <c r="G215" s="36" t="str">
        <f>VLOOKUP($E215,Codifiche!$A$2:$D$96,4,FALSE)</f>
        <v>Gestore</v>
      </c>
      <c r="H215" s="38" t="s">
        <v>283</v>
      </c>
      <c r="I215" s="38" t="s">
        <v>364</v>
      </c>
      <c r="J215" s="36"/>
      <c r="K215" s="21" t="s">
        <v>114</v>
      </c>
    </row>
    <row r="216" spans="1:11" x14ac:dyDescent="0.2">
      <c r="A216" s="36" t="s">
        <v>0</v>
      </c>
      <c r="B216" s="36" t="s">
        <v>149</v>
      </c>
      <c r="C216" s="37">
        <v>2</v>
      </c>
      <c r="D216" s="37"/>
      <c r="E216" s="36" t="s">
        <v>237</v>
      </c>
      <c r="F216" s="36" t="str">
        <f>VLOOKUP($E216,Codifiche!$A$2:$D$96,3,FALSE)</f>
        <v>SAC - LOCALI TECNICI</v>
      </c>
      <c r="G216" s="36" t="str">
        <f>VLOOKUP($E216,Codifiche!$A$2:$D$96,4,FALSE)</f>
        <v>Gestore</v>
      </c>
      <c r="H216" s="38" t="s">
        <v>438</v>
      </c>
      <c r="I216" s="38" t="s">
        <v>473</v>
      </c>
      <c r="J216" s="36"/>
      <c r="K216" s="21" t="s">
        <v>114</v>
      </c>
    </row>
    <row r="217" spans="1:11" x14ac:dyDescent="0.2">
      <c r="A217" s="36" t="s">
        <v>0</v>
      </c>
      <c r="B217" s="36" t="s">
        <v>33</v>
      </c>
      <c r="C217" s="37">
        <v>65</v>
      </c>
      <c r="D217" s="37"/>
      <c r="E217" s="36" t="s">
        <v>263</v>
      </c>
      <c r="F217" s="36" t="str">
        <f>VLOOKUP($E217,Codifiche!$A$2:$D$96,3,FALSE)</f>
        <v>PAS</v>
      </c>
      <c r="G217" s="36" t="str">
        <f>VLOOKUP($E217,Codifiche!$A$2:$D$96,4,FALSE)</f>
        <v>Subconcessioni</v>
      </c>
      <c r="H217" s="38" t="s">
        <v>461</v>
      </c>
      <c r="I217" s="38" t="s">
        <v>365</v>
      </c>
      <c r="J217" s="36"/>
      <c r="K217" s="21" t="s">
        <v>158</v>
      </c>
    </row>
    <row r="218" spans="1:11" x14ac:dyDescent="0.2">
      <c r="A218" s="36" t="s">
        <v>0</v>
      </c>
      <c r="B218" s="36" t="s">
        <v>34</v>
      </c>
      <c r="C218" s="37">
        <v>2589</v>
      </c>
      <c r="D218" s="37"/>
      <c r="E218" s="36" t="s">
        <v>239</v>
      </c>
      <c r="F218" s="36" t="str">
        <f>VLOOKUP($E218,Codifiche!$A$2:$D$96,3,FALSE)</f>
        <v>SAC - SERVIZI GENERALI</v>
      </c>
      <c r="G218" s="36" t="str">
        <f>VLOOKUP($E218,Codifiche!$A$2:$D$96,4,FALSE)</f>
        <v>Gestore</v>
      </c>
      <c r="H218" s="38" t="s">
        <v>509</v>
      </c>
      <c r="I218" s="38" t="s">
        <v>366</v>
      </c>
      <c r="J218" s="36"/>
      <c r="K218" s="20" t="s">
        <v>116</v>
      </c>
    </row>
    <row r="219" spans="1:11" x14ac:dyDescent="0.2">
      <c r="A219" s="36" t="s">
        <v>0</v>
      </c>
      <c r="B219" s="36" t="s">
        <v>35</v>
      </c>
      <c r="C219" s="37">
        <v>3004</v>
      </c>
      <c r="D219" s="37"/>
      <c r="E219" s="36" t="s">
        <v>239</v>
      </c>
      <c r="F219" s="36" t="str">
        <f>VLOOKUP($E219,Codifiche!$A$2:$D$96,3,FALSE)</f>
        <v>SAC - SERVIZI GENERALI</v>
      </c>
      <c r="G219" s="36" t="str">
        <f>VLOOKUP($E219,Codifiche!$A$2:$D$96,4,FALSE)</f>
        <v>Gestore</v>
      </c>
      <c r="H219" s="38" t="s">
        <v>399</v>
      </c>
      <c r="I219" s="38" t="s">
        <v>367</v>
      </c>
      <c r="J219" s="36"/>
      <c r="K219" s="20" t="s">
        <v>116</v>
      </c>
    </row>
    <row r="220" spans="1:11" x14ac:dyDescent="0.2">
      <c r="A220" s="36" t="s">
        <v>0</v>
      </c>
      <c r="B220" s="36" t="s">
        <v>371</v>
      </c>
      <c r="C220" s="37">
        <v>13</v>
      </c>
      <c r="D220" s="37"/>
      <c r="E220" s="36" t="s">
        <v>561</v>
      </c>
      <c r="F220" s="36" t="str">
        <f>VLOOKUP($E220,Codifiche!$A$2:$D$96,3,FALSE)</f>
        <v>INFO CT</v>
      </c>
      <c r="G220" s="36" t="str">
        <f>VLOOKUP($E220,Codifiche!$A$2:$D$96,4,FALSE)</f>
        <v>Enti di Stato</v>
      </c>
      <c r="H220" s="38" t="s">
        <v>276</v>
      </c>
      <c r="I220" s="38" t="s">
        <v>374</v>
      </c>
      <c r="J220" s="36"/>
      <c r="K220" s="21" t="s">
        <v>123</v>
      </c>
    </row>
    <row r="221" spans="1:11" x14ac:dyDescent="0.2">
      <c r="A221" s="36" t="s">
        <v>0</v>
      </c>
      <c r="B221" s="36" t="s">
        <v>372</v>
      </c>
      <c r="C221" s="37">
        <v>8</v>
      </c>
      <c r="D221" s="37"/>
      <c r="E221" s="36" t="s">
        <v>272</v>
      </c>
      <c r="F221" s="36" t="str">
        <f>VLOOKUP($E221,Codifiche!$A$2:$D$96,3,FALSE)</f>
        <v>YEX CHANGE SRL</v>
      </c>
      <c r="G221" s="36" t="str">
        <f>VLOOKUP($E221,Codifiche!$A$2:$D$96,4,FALSE)</f>
        <v>Subconcessioni</v>
      </c>
      <c r="H221" s="38" t="s">
        <v>461</v>
      </c>
      <c r="I221" s="38" t="s">
        <v>375</v>
      </c>
      <c r="J221" s="36"/>
      <c r="K221" s="20" t="s">
        <v>135</v>
      </c>
    </row>
    <row r="222" spans="1:11" x14ac:dyDescent="0.2">
      <c r="A222" s="36" t="s">
        <v>0</v>
      </c>
      <c r="B222" s="36" t="s">
        <v>373</v>
      </c>
      <c r="C222" s="37">
        <v>8</v>
      </c>
      <c r="D222" s="37"/>
      <c r="E222" s="36" t="s">
        <v>251</v>
      </c>
      <c r="F222" s="36" t="str">
        <f>VLOOKUP($E222,Codifiche!$A$2:$D$96,3,FALSE)</f>
        <v>A.A.P.I.T.</v>
      </c>
      <c r="G222" s="36" t="str">
        <f>VLOOKUP($E222,Codifiche!$A$2:$D$96,4,FALSE)</f>
        <v>Enti di Stato</v>
      </c>
      <c r="H222" s="38" t="s">
        <v>276</v>
      </c>
      <c r="I222" s="38" t="s">
        <v>353</v>
      </c>
      <c r="J222" s="36"/>
      <c r="K222" s="20" t="s">
        <v>136</v>
      </c>
    </row>
    <row r="223" spans="1:11" x14ac:dyDescent="0.2">
      <c r="A223" s="36" t="s">
        <v>0</v>
      </c>
      <c r="B223" s="36" t="s">
        <v>36</v>
      </c>
      <c r="C223" s="37">
        <v>147</v>
      </c>
      <c r="D223" s="37"/>
      <c r="E223" s="36" t="s">
        <v>239</v>
      </c>
      <c r="F223" s="36" t="str">
        <f>VLOOKUP($E223,Codifiche!$A$2:$D$96,3,FALSE)</f>
        <v>SAC - SERVIZI GENERALI</v>
      </c>
      <c r="G223" s="36" t="str">
        <f>VLOOKUP($E223,Codifiche!$A$2:$D$96,4,FALSE)</f>
        <v>Gestore</v>
      </c>
      <c r="H223" s="38" t="s">
        <v>504</v>
      </c>
      <c r="I223" s="38" t="s">
        <v>510</v>
      </c>
      <c r="J223" s="36"/>
      <c r="K223" s="20" t="s">
        <v>116</v>
      </c>
    </row>
    <row r="224" spans="1:11" x14ac:dyDescent="0.2">
      <c r="A224" s="36" t="s">
        <v>0</v>
      </c>
      <c r="B224" s="36" t="s">
        <v>37</v>
      </c>
      <c r="C224" s="37">
        <v>140</v>
      </c>
      <c r="D224" s="37"/>
      <c r="E224" s="36" t="s">
        <v>239</v>
      </c>
      <c r="F224" s="36" t="str">
        <f>VLOOKUP($E224,Codifiche!$A$2:$D$96,3,FALSE)</f>
        <v>SAC - SERVIZI GENERALI</v>
      </c>
      <c r="G224" s="36" t="str">
        <f>VLOOKUP($E224,Codifiche!$A$2:$D$96,4,FALSE)</f>
        <v>Gestore</v>
      </c>
      <c r="H224" s="38" t="s">
        <v>504</v>
      </c>
      <c r="I224" s="38" t="s">
        <v>511</v>
      </c>
      <c r="J224" s="36"/>
      <c r="K224" s="20" t="s">
        <v>116</v>
      </c>
    </row>
    <row r="225" spans="1:11" x14ac:dyDescent="0.2">
      <c r="A225" s="36" t="s">
        <v>0</v>
      </c>
      <c r="B225" s="36" t="s">
        <v>38</v>
      </c>
      <c r="C225" s="37">
        <v>140</v>
      </c>
      <c r="D225" s="37"/>
      <c r="E225" s="36" t="s">
        <v>239</v>
      </c>
      <c r="F225" s="36" t="str">
        <f>VLOOKUP($E225,Codifiche!$A$2:$D$96,3,FALSE)</f>
        <v>SAC - SERVIZI GENERALI</v>
      </c>
      <c r="G225" s="36" t="str">
        <f>VLOOKUP($E225,Codifiche!$A$2:$D$96,4,FALSE)</f>
        <v>Gestore</v>
      </c>
      <c r="H225" s="38" t="s">
        <v>504</v>
      </c>
      <c r="I225" s="38" t="s">
        <v>512</v>
      </c>
      <c r="J225" s="36"/>
      <c r="K225" s="20" t="s">
        <v>116</v>
      </c>
    </row>
    <row r="226" spans="1:11" x14ac:dyDescent="0.2">
      <c r="A226" s="36" t="s">
        <v>0</v>
      </c>
      <c r="B226" s="36" t="s">
        <v>368</v>
      </c>
      <c r="C226" s="37">
        <v>140</v>
      </c>
      <c r="D226" s="37"/>
      <c r="E226" s="36" t="s">
        <v>239</v>
      </c>
      <c r="F226" s="36" t="str">
        <f>VLOOKUP($E226,Codifiche!$A$2:$D$96,3,FALSE)</f>
        <v>SAC - SERVIZI GENERALI</v>
      </c>
      <c r="G226" s="36" t="str">
        <f>VLOOKUP($E226,Codifiche!$A$2:$D$96,4,FALSE)</f>
        <v>Gestore</v>
      </c>
      <c r="H226" s="38" t="s">
        <v>504</v>
      </c>
      <c r="I226" s="38" t="s">
        <v>513</v>
      </c>
      <c r="J226" s="36"/>
      <c r="K226" s="20" t="s">
        <v>116</v>
      </c>
    </row>
    <row r="227" spans="1:11" x14ac:dyDescent="0.2">
      <c r="A227" s="36" t="s">
        <v>0</v>
      </c>
      <c r="B227" s="36" t="s">
        <v>369</v>
      </c>
      <c r="C227" s="37">
        <v>140</v>
      </c>
      <c r="D227" s="37"/>
      <c r="E227" s="36" t="s">
        <v>239</v>
      </c>
      <c r="F227" s="36" t="str">
        <f>VLOOKUP($E227,Codifiche!$A$2:$D$96,3,FALSE)</f>
        <v>SAC - SERVIZI GENERALI</v>
      </c>
      <c r="G227" s="36" t="str">
        <f>VLOOKUP($E227,Codifiche!$A$2:$D$96,4,FALSE)</f>
        <v>Gestore</v>
      </c>
      <c r="H227" s="38" t="s">
        <v>504</v>
      </c>
      <c r="I227" s="38" t="s">
        <v>514</v>
      </c>
      <c r="J227" s="36"/>
      <c r="K227" s="20" t="s">
        <v>116</v>
      </c>
    </row>
    <row r="228" spans="1:11" x14ac:dyDescent="0.2">
      <c r="A228" s="36" t="s">
        <v>0</v>
      </c>
      <c r="B228" s="36" t="s">
        <v>370</v>
      </c>
      <c r="C228" s="37">
        <v>58</v>
      </c>
      <c r="D228" s="37"/>
      <c r="E228" s="36" t="s">
        <v>239</v>
      </c>
      <c r="F228" s="36" t="str">
        <f>VLOOKUP($E228,Codifiche!$A$2:$D$96,3,FALSE)</f>
        <v>SAC - SERVIZI GENERALI</v>
      </c>
      <c r="G228" s="36" t="str">
        <f>VLOOKUP($E228,Codifiche!$A$2:$D$96,4,FALSE)</f>
        <v>Gestore</v>
      </c>
      <c r="H228" s="38" t="s">
        <v>504</v>
      </c>
      <c r="I228" s="38" t="s">
        <v>515</v>
      </c>
      <c r="J228" s="36"/>
      <c r="K228" s="20" t="s">
        <v>116</v>
      </c>
    </row>
    <row r="229" spans="1:11" x14ac:dyDescent="0.2">
      <c r="A229" s="36" t="s">
        <v>0</v>
      </c>
      <c r="B229" s="36" t="s">
        <v>726</v>
      </c>
      <c r="C229" s="37">
        <v>7</v>
      </c>
      <c r="D229" s="37"/>
      <c r="E229" s="36" t="s">
        <v>246</v>
      </c>
      <c r="F229" s="36" t="str">
        <f>VLOOKUP($E229,Codifiche!$A$2:$D$96,3,FALSE)</f>
        <v>GUARDIA DI FINANZA</v>
      </c>
      <c r="G229" s="36" t="str">
        <f>VLOOKUP($E229,Codifiche!$A$2:$D$96,4,FALSE)</f>
        <v>Enti di Stato</v>
      </c>
      <c r="H229" s="38" t="s">
        <v>276</v>
      </c>
      <c r="I229" s="38" t="s">
        <v>728</v>
      </c>
      <c r="J229" s="36"/>
      <c r="K229" s="20" t="s">
        <v>116</v>
      </c>
    </row>
    <row r="230" spans="1:11" x14ac:dyDescent="0.2">
      <c r="A230" s="36" t="s">
        <v>0</v>
      </c>
      <c r="B230" s="36" t="s">
        <v>727</v>
      </c>
      <c r="C230" s="37">
        <v>11</v>
      </c>
      <c r="D230" s="37"/>
      <c r="E230" s="36" t="s">
        <v>247</v>
      </c>
      <c r="F230" s="36" t="str">
        <f>VLOOKUP($E230,Codifiche!$A$2:$D$96,3,FALSE)</f>
        <v>DOGANA</v>
      </c>
      <c r="G230" s="36" t="str">
        <f>VLOOKUP($E230,Codifiche!$A$2:$D$96,4,FALSE)</f>
        <v>Enti di Stato</v>
      </c>
      <c r="H230" s="38" t="s">
        <v>504</v>
      </c>
      <c r="I230" s="38" t="s">
        <v>728</v>
      </c>
      <c r="J230" s="36"/>
      <c r="K230" s="20" t="s">
        <v>116</v>
      </c>
    </row>
    <row r="231" spans="1:11" ht="13.2" thickTop="1" x14ac:dyDescent="0.2">
      <c r="A231" s="42" t="s">
        <v>1</v>
      </c>
      <c r="B231" s="42" t="s">
        <v>41</v>
      </c>
      <c r="C231" s="43">
        <v>12</v>
      </c>
      <c r="D231" s="43"/>
      <c r="E231" s="42" t="s">
        <v>270</v>
      </c>
      <c r="F231" s="42" t="str">
        <f>VLOOKUP($E231,Codifiche!$A$2:$D$96,3,FALSE)</f>
        <v>HEINEMANN</v>
      </c>
      <c r="G231" s="42" t="str">
        <f>VLOOKUP($E231,Codifiche!$A$2:$D$96,4,FALSE)</f>
        <v>Subconcessioni</v>
      </c>
      <c r="H231" s="44" t="s">
        <v>276</v>
      </c>
      <c r="I231" s="44" t="s">
        <v>276</v>
      </c>
      <c r="J231" s="42"/>
      <c r="K231" s="24" t="s">
        <v>123</v>
      </c>
    </row>
    <row r="232" spans="1:11" x14ac:dyDescent="0.2">
      <c r="A232" s="36" t="s">
        <v>1</v>
      </c>
      <c r="B232" s="36" t="s">
        <v>42</v>
      </c>
      <c r="C232" s="37">
        <v>33</v>
      </c>
      <c r="D232" s="37"/>
      <c r="E232" s="36" t="s">
        <v>243</v>
      </c>
      <c r="F232" s="36" t="str">
        <f>VLOOKUP($E232,Codifiche!$A$2:$D$96,3,FALSE)</f>
        <v>POLIZIA</v>
      </c>
      <c r="G232" s="36" t="str">
        <f>VLOOKUP($E232,Codifiche!$A$2:$D$96,4,FALSE)</f>
        <v>Enti di Stato</v>
      </c>
      <c r="H232" s="38" t="s">
        <v>276</v>
      </c>
      <c r="I232" s="38" t="s">
        <v>378</v>
      </c>
      <c r="J232" s="36"/>
      <c r="K232" s="21" t="s">
        <v>111</v>
      </c>
    </row>
    <row r="233" spans="1:11" x14ac:dyDescent="0.2">
      <c r="A233" s="36" t="s">
        <v>1</v>
      </c>
      <c r="B233" s="36" t="s">
        <v>43</v>
      </c>
      <c r="C233" s="37">
        <v>27</v>
      </c>
      <c r="D233" s="37"/>
      <c r="E233" s="36" t="s">
        <v>243</v>
      </c>
      <c r="F233" s="36" t="str">
        <f>VLOOKUP($E233,Codifiche!$A$2:$D$96,3,FALSE)</f>
        <v>POLIZIA</v>
      </c>
      <c r="G233" s="36" t="str">
        <f>VLOOKUP($E233,Codifiche!$A$2:$D$96,4,FALSE)</f>
        <v>Enti di Stato</v>
      </c>
      <c r="H233" s="38" t="s">
        <v>276</v>
      </c>
      <c r="I233" s="38" t="s">
        <v>276</v>
      </c>
      <c r="J233" s="36"/>
      <c r="K233" s="21" t="s">
        <v>111</v>
      </c>
    </row>
    <row r="234" spans="1:11" x14ac:dyDescent="0.2">
      <c r="A234" s="36" t="s">
        <v>1</v>
      </c>
      <c r="B234" s="36" t="s">
        <v>45</v>
      </c>
      <c r="C234" s="37">
        <v>25</v>
      </c>
      <c r="D234" s="37"/>
      <c r="E234" s="36" t="s">
        <v>243</v>
      </c>
      <c r="F234" s="36" t="str">
        <f>VLOOKUP($E234,Codifiche!$A$2:$D$96,3,FALSE)</f>
        <v>POLIZIA</v>
      </c>
      <c r="G234" s="36" t="str">
        <f>VLOOKUP($E234,Codifiche!$A$2:$D$96,4,FALSE)</f>
        <v>Enti di Stato</v>
      </c>
      <c r="H234" s="38" t="s">
        <v>276</v>
      </c>
      <c r="I234" s="38" t="s">
        <v>276</v>
      </c>
      <c r="J234" s="36"/>
      <c r="K234" s="21" t="s">
        <v>111</v>
      </c>
    </row>
    <row r="235" spans="1:11" x14ac:dyDescent="0.2">
      <c r="A235" s="36" t="s">
        <v>1</v>
      </c>
      <c r="B235" s="36" t="s">
        <v>46</v>
      </c>
      <c r="C235" s="37">
        <v>42</v>
      </c>
      <c r="D235" s="37"/>
      <c r="E235" s="36" t="s">
        <v>243</v>
      </c>
      <c r="F235" s="36" t="str">
        <f>VLOOKUP($E235,Codifiche!$A$2:$D$96,3,FALSE)</f>
        <v>POLIZIA</v>
      </c>
      <c r="G235" s="36" t="str">
        <f>VLOOKUP($E235,Codifiche!$A$2:$D$96,4,FALSE)</f>
        <v>Enti di Stato</v>
      </c>
      <c r="H235" s="38" t="s">
        <v>276</v>
      </c>
      <c r="I235" s="38" t="s">
        <v>276</v>
      </c>
      <c r="J235" s="36"/>
      <c r="K235" s="20" t="s">
        <v>111</v>
      </c>
    </row>
    <row r="236" spans="1:11" x14ac:dyDescent="0.2">
      <c r="A236" s="36" t="s">
        <v>1</v>
      </c>
      <c r="B236" s="36" t="s">
        <v>48</v>
      </c>
      <c r="C236" s="37">
        <v>63</v>
      </c>
      <c r="D236" s="37"/>
      <c r="E236" s="36" t="s">
        <v>243</v>
      </c>
      <c r="F236" s="36" t="str">
        <f>VLOOKUP($E236,Codifiche!$A$2:$D$96,3,FALSE)</f>
        <v>POLIZIA</v>
      </c>
      <c r="G236" s="36" t="str">
        <f>VLOOKUP($E236,Codifiche!$A$2:$D$96,4,FALSE)</f>
        <v>Enti di Stato</v>
      </c>
      <c r="H236" s="38" t="s">
        <v>377</v>
      </c>
      <c r="I236" s="38" t="s">
        <v>317</v>
      </c>
      <c r="J236" s="36"/>
      <c r="K236" s="20" t="s">
        <v>111</v>
      </c>
    </row>
    <row r="237" spans="1:11" x14ac:dyDescent="0.2">
      <c r="A237" s="36" t="s">
        <v>1</v>
      </c>
      <c r="B237" s="36" t="s">
        <v>49</v>
      </c>
      <c r="C237" s="37">
        <v>22</v>
      </c>
      <c r="D237" s="37"/>
      <c r="E237" s="36" t="s">
        <v>243</v>
      </c>
      <c r="F237" s="36" t="str">
        <f>VLOOKUP($E237,Codifiche!$A$2:$D$96,3,FALSE)</f>
        <v>POLIZIA</v>
      </c>
      <c r="G237" s="36" t="str">
        <f>VLOOKUP($E237,Codifiche!$A$2:$D$96,4,FALSE)</f>
        <v>Enti di Stato</v>
      </c>
      <c r="H237" s="38" t="s">
        <v>377</v>
      </c>
      <c r="I237" s="38" t="s">
        <v>316</v>
      </c>
      <c r="J237" s="36"/>
      <c r="K237" s="21" t="s">
        <v>111</v>
      </c>
    </row>
    <row r="238" spans="1:11" x14ac:dyDescent="0.2">
      <c r="A238" s="36" t="s">
        <v>1</v>
      </c>
      <c r="B238" s="36" t="s">
        <v>592</v>
      </c>
      <c r="C238" s="37">
        <v>22</v>
      </c>
      <c r="D238" s="37"/>
      <c r="E238" s="36" t="s">
        <v>243</v>
      </c>
      <c r="F238" s="36" t="str">
        <f>VLOOKUP($E238,Codifiche!$A$2:$D$96,3,FALSE)</f>
        <v>POLIZIA</v>
      </c>
      <c r="G238" s="36" t="str">
        <f>VLOOKUP($E238,Codifiche!$A$2:$D$96,4,FALSE)</f>
        <v>Enti di Stato</v>
      </c>
      <c r="H238" s="38" t="s">
        <v>284</v>
      </c>
      <c r="I238" s="38" t="s">
        <v>284</v>
      </c>
      <c r="J238" s="36"/>
      <c r="K238" s="21" t="s">
        <v>111</v>
      </c>
    </row>
    <row r="239" spans="1:11" x14ac:dyDescent="0.2">
      <c r="A239" s="36" t="s">
        <v>1</v>
      </c>
      <c r="B239" s="36" t="s">
        <v>50</v>
      </c>
      <c r="C239" s="37">
        <v>25</v>
      </c>
      <c r="D239" s="37"/>
      <c r="E239" s="36" t="s">
        <v>237</v>
      </c>
      <c r="F239" s="36" t="str">
        <f>VLOOKUP($E239,Codifiche!$A$2:$D$96,3,FALSE)</f>
        <v>SAC - LOCALI TECNICI</v>
      </c>
      <c r="G239" s="36" t="str">
        <f>VLOOKUP($E239,Codifiche!$A$2:$D$96,4,FALSE)</f>
        <v>Gestore</v>
      </c>
      <c r="H239" s="38" t="s">
        <v>438</v>
      </c>
      <c r="I239" s="38" t="s">
        <v>483</v>
      </c>
      <c r="J239" s="36"/>
      <c r="K239" s="21" t="s">
        <v>106</v>
      </c>
    </row>
    <row r="240" spans="1:11" x14ac:dyDescent="0.2">
      <c r="A240" s="36" t="s">
        <v>1</v>
      </c>
      <c r="B240" s="36" t="s">
        <v>51</v>
      </c>
      <c r="C240" s="37">
        <v>11</v>
      </c>
      <c r="D240" s="37"/>
      <c r="E240" s="36" t="s">
        <v>239</v>
      </c>
      <c r="F240" s="36" t="str">
        <f>VLOOKUP($E240,Codifiche!$A$2:$D$96,3,FALSE)</f>
        <v>SAC - SERVIZI GENERALI</v>
      </c>
      <c r="G240" s="36" t="str">
        <f>VLOOKUP($E240,Codifiche!$A$2:$D$96,4,FALSE)</f>
        <v>Gestore</v>
      </c>
      <c r="H240" s="38" t="s">
        <v>88</v>
      </c>
      <c r="I240" s="38" t="s">
        <v>477</v>
      </c>
      <c r="J240" s="36"/>
      <c r="K240" s="21" t="s">
        <v>116</v>
      </c>
    </row>
    <row r="241" spans="1:11" x14ac:dyDescent="0.2">
      <c r="A241" s="36" t="s">
        <v>1</v>
      </c>
      <c r="B241" s="36" t="s">
        <v>52</v>
      </c>
      <c r="C241" s="37">
        <v>13</v>
      </c>
      <c r="D241" s="37"/>
      <c r="E241" s="36" t="s">
        <v>235</v>
      </c>
      <c r="F241" s="36" t="str">
        <f>VLOOKUP($E241,Codifiche!$A$2:$D$96,3,FALSE)</f>
        <v>SAC S.p.A.</v>
      </c>
      <c r="G241" s="36" t="str">
        <f>VLOOKUP($E241,Codifiche!$A$2:$D$96,4,FALSE)</f>
        <v>Gestore</v>
      </c>
      <c r="H241" s="38" t="s">
        <v>276</v>
      </c>
      <c r="I241" s="38" t="s">
        <v>491</v>
      </c>
      <c r="J241" s="36"/>
      <c r="K241" s="20" t="s">
        <v>107</v>
      </c>
    </row>
    <row r="242" spans="1:11" x14ac:dyDescent="0.2">
      <c r="A242" s="36" t="s">
        <v>1</v>
      </c>
      <c r="B242" s="36" t="s">
        <v>604</v>
      </c>
      <c r="C242" s="37">
        <v>29</v>
      </c>
      <c r="D242" s="37"/>
      <c r="E242" s="36" t="s">
        <v>236</v>
      </c>
      <c r="F242" s="36" t="str">
        <f>VLOOKUP($E242,Codifiche!$A$2:$D$96,3,FALSE)</f>
        <v>SAC SERVICE S.r.l.</v>
      </c>
      <c r="G242" s="36" t="str">
        <f>VLOOKUP($E242,Codifiche!$A$2:$D$96,4,FALSE)</f>
        <v>Gestore</v>
      </c>
      <c r="H242" s="38" t="s">
        <v>2</v>
      </c>
      <c r="I242" s="38" t="s">
        <v>2</v>
      </c>
      <c r="J242" s="36"/>
      <c r="K242" s="21" t="s">
        <v>107</v>
      </c>
    </row>
    <row r="243" spans="1:11" x14ac:dyDescent="0.2">
      <c r="A243" s="36" t="s">
        <v>1</v>
      </c>
      <c r="B243" s="36" t="s">
        <v>605</v>
      </c>
      <c r="C243" s="37">
        <v>26</v>
      </c>
      <c r="D243" s="37"/>
      <c r="E243" s="36" t="s">
        <v>235</v>
      </c>
      <c r="F243" s="36" t="str">
        <f>VLOOKUP($E243,Codifiche!$A$2:$D$96,3,FALSE)</f>
        <v>SAC S.p.A.</v>
      </c>
      <c r="G243" s="36" t="str">
        <f>VLOOKUP($E243,Codifiche!$A$2:$D$96,4,FALSE)</f>
        <v>Gestore</v>
      </c>
      <c r="H243" s="38" t="s">
        <v>276</v>
      </c>
      <c r="I243" s="38" t="s">
        <v>376</v>
      </c>
      <c r="J243" s="36"/>
      <c r="K243" s="21" t="s">
        <v>106</v>
      </c>
    </row>
    <row r="244" spans="1:11" x14ac:dyDescent="0.2">
      <c r="A244" s="36" t="s">
        <v>1</v>
      </c>
      <c r="B244" s="36" t="s">
        <v>53</v>
      </c>
      <c r="C244" s="37">
        <v>13</v>
      </c>
      <c r="D244" s="37"/>
      <c r="E244" s="36" t="s">
        <v>235</v>
      </c>
      <c r="F244" s="36" t="str">
        <f>VLOOKUP($E244,Codifiche!$A$2:$D$96,3,FALSE)</f>
        <v>SAC S.p.A.</v>
      </c>
      <c r="G244" s="36" t="str">
        <f>VLOOKUP($E244,Codifiche!$A$2:$D$96,4,FALSE)</f>
        <v>Gestore</v>
      </c>
      <c r="H244" s="38" t="s">
        <v>276</v>
      </c>
      <c r="I244" s="38" t="s">
        <v>486</v>
      </c>
      <c r="J244" s="36"/>
      <c r="K244" s="21" t="s">
        <v>106</v>
      </c>
    </row>
    <row r="245" spans="1:11" x14ac:dyDescent="0.2">
      <c r="A245" s="36" t="s">
        <v>1</v>
      </c>
      <c r="B245" s="36" t="s">
        <v>54</v>
      </c>
      <c r="C245" s="37">
        <v>18</v>
      </c>
      <c r="D245" s="37"/>
      <c r="E245" s="36" t="s">
        <v>245</v>
      </c>
      <c r="F245" s="36" t="str">
        <f>VLOOKUP($E245,Codifiche!$A$2:$D$96,3,FALSE)</f>
        <v>CARABINIERI</v>
      </c>
      <c r="G245" s="36" t="str">
        <f>VLOOKUP($E245,Codifiche!$A$2:$D$96,4,FALSE)</f>
        <v>Enti di Stato</v>
      </c>
      <c r="H245" s="38" t="s">
        <v>377</v>
      </c>
      <c r="I245" s="38" t="s">
        <v>490</v>
      </c>
      <c r="J245" s="36"/>
      <c r="K245" s="21" t="s">
        <v>106</v>
      </c>
    </row>
    <row r="246" spans="1:11" x14ac:dyDescent="0.2">
      <c r="A246" s="36" t="s">
        <v>1</v>
      </c>
      <c r="B246" s="36" t="s">
        <v>56</v>
      </c>
      <c r="C246" s="37">
        <v>16</v>
      </c>
      <c r="D246" s="37"/>
      <c r="E246" s="36" t="s">
        <v>243</v>
      </c>
      <c r="F246" s="36" t="str">
        <f>VLOOKUP($E246,Codifiche!$A$2:$D$96,3,FALSE)</f>
        <v>POLIZIA</v>
      </c>
      <c r="G246" s="36" t="str">
        <f>VLOOKUP($E246,Codifiche!$A$2:$D$96,4,FALSE)</f>
        <v>Enti di Stato</v>
      </c>
      <c r="H246" s="38" t="s">
        <v>438</v>
      </c>
      <c r="I246" s="38" t="s">
        <v>487</v>
      </c>
      <c r="J246" s="36"/>
      <c r="K246" s="20" t="s">
        <v>130</v>
      </c>
    </row>
    <row r="247" spans="1:11" x14ac:dyDescent="0.2">
      <c r="A247" s="36" t="s">
        <v>1</v>
      </c>
      <c r="B247" s="36" t="s">
        <v>58</v>
      </c>
      <c r="C247" s="37">
        <v>11</v>
      </c>
      <c r="D247" s="37"/>
      <c r="E247" s="36" t="s">
        <v>240</v>
      </c>
      <c r="F247" s="36" t="str">
        <f>VLOOKUP($E247,Codifiche!$A$2:$D$96,3,FALSE)</f>
        <v>SAC - LOCALI A DISPOSIZIONE</v>
      </c>
      <c r="G247" s="36" t="str">
        <f>VLOOKUP($E247,Codifiche!$A$2:$D$96,4,FALSE)</f>
        <v>Gestore</v>
      </c>
      <c r="H247" s="38" t="s">
        <v>276</v>
      </c>
      <c r="I247" s="38" t="s">
        <v>294</v>
      </c>
      <c r="J247" s="36"/>
      <c r="K247" s="20" t="s">
        <v>106</v>
      </c>
    </row>
    <row r="248" spans="1:11" x14ac:dyDescent="0.2">
      <c r="A248" s="36" t="s">
        <v>1</v>
      </c>
      <c r="B248" s="36" t="s">
        <v>671</v>
      </c>
      <c r="C248" s="37">
        <v>6</v>
      </c>
      <c r="D248" s="37"/>
      <c r="E248" s="36" t="s">
        <v>239</v>
      </c>
      <c r="F248" s="36" t="str">
        <f>VLOOKUP($E248,Codifiche!$A$2:$D$96,3,FALSE)</f>
        <v>SAC - SERVIZI GENERALI</v>
      </c>
      <c r="G248" s="36" t="str">
        <f>VLOOKUP($E248,Codifiche!$A$2:$D$96,4,FALSE)</f>
        <v>Gestore</v>
      </c>
      <c r="H248" s="38" t="s">
        <v>88</v>
      </c>
      <c r="I248" s="38" t="s">
        <v>496</v>
      </c>
      <c r="J248" s="36"/>
      <c r="K248" s="20" t="s">
        <v>106</v>
      </c>
    </row>
    <row r="249" spans="1:11" x14ac:dyDescent="0.2">
      <c r="A249" s="36" t="s">
        <v>1</v>
      </c>
      <c r="B249" s="36" t="s">
        <v>672</v>
      </c>
      <c r="C249" s="37">
        <v>26</v>
      </c>
      <c r="D249" s="37"/>
      <c r="E249" s="36" t="s">
        <v>240</v>
      </c>
      <c r="F249" s="36" t="str">
        <f>VLOOKUP($E249,Codifiche!$A$2:$D$96,3,FALSE)</f>
        <v>SAC - LOCALI A DISPOSIZIONE</v>
      </c>
      <c r="G249" s="36" t="str">
        <f>VLOOKUP($E249,Codifiche!$A$2:$D$96,4,FALSE)</f>
        <v>Gestore</v>
      </c>
      <c r="H249" s="38" t="s">
        <v>276</v>
      </c>
      <c r="I249" s="38" t="s">
        <v>294</v>
      </c>
      <c r="J249" s="36"/>
      <c r="K249" s="20" t="s">
        <v>106</v>
      </c>
    </row>
    <row r="250" spans="1:11" x14ac:dyDescent="0.2">
      <c r="A250" s="36" t="s">
        <v>1</v>
      </c>
      <c r="B250" s="36" t="s">
        <v>673</v>
      </c>
      <c r="C250" s="37">
        <v>18</v>
      </c>
      <c r="D250" s="37"/>
      <c r="E250" s="36" t="s">
        <v>237</v>
      </c>
      <c r="F250" s="36" t="str">
        <f>VLOOKUP($E250,Codifiche!$A$2:$D$96,3,FALSE)</f>
        <v>SAC - LOCALI TECNICI</v>
      </c>
      <c r="G250" s="36" t="str">
        <f>VLOOKUP($E250,Codifiche!$A$2:$D$96,4,FALSE)</f>
        <v>Gestore</v>
      </c>
      <c r="H250" s="38" t="s">
        <v>438</v>
      </c>
      <c r="I250" s="38" t="s">
        <v>70</v>
      </c>
      <c r="J250" s="36"/>
      <c r="K250" s="20" t="s">
        <v>106</v>
      </c>
    </row>
    <row r="251" spans="1:11" x14ac:dyDescent="0.2">
      <c r="A251" s="36" t="s">
        <v>1</v>
      </c>
      <c r="B251" s="36" t="s">
        <v>60</v>
      </c>
      <c r="C251" s="37">
        <v>20</v>
      </c>
      <c r="D251" s="37"/>
      <c r="E251" s="36" t="s">
        <v>235</v>
      </c>
      <c r="F251" s="36" t="str">
        <f>VLOOKUP($E251,Codifiche!$A$2:$D$96,3,FALSE)</f>
        <v>SAC S.p.A.</v>
      </c>
      <c r="G251" s="36" t="str">
        <f>VLOOKUP($E251,Codifiche!$A$2:$D$96,4,FALSE)</f>
        <v>Gestore</v>
      </c>
      <c r="H251" s="38" t="s">
        <v>276</v>
      </c>
      <c r="I251" s="38" t="s">
        <v>488</v>
      </c>
      <c r="J251" s="36"/>
      <c r="K251" s="20" t="s">
        <v>107</v>
      </c>
    </row>
    <row r="252" spans="1:11" x14ac:dyDescent="0.2">
      <c r="A252" s="36" t="s">
        <v>1</v>
      </c>
      <c r="B252" s="36" t="s">
        <v>61</v>
      </c>
      <c r="C252" s="37">
        <v>26</v>
      </c>
      <c r="D252" s="37"/>
      <c r="E252" s="36" t="s">
        <v>248</v>
      </c>
      <c r="F252" s="36" t="str">
        <f>VLOOKUP($E252,Codifiche!$A$2:$D$96,3,FALSE)</f>
        <v>CORPO FORESTALE</v>
      </c>
      <c r="G252" s="36" t="str">
        <f>VLOOKUP($E252,Codifiche!$A$2:$D$96,4,FALSE)</f>
        <v>Enti di Stato</v>
      </c>
      <c r="H252" s="38" t="s">
        <v>276</v>
      </c>
      <c r="I252" s="38" t="s">
        <v>276</v>
      </c>
      <c r="J252" s="36"/>
      <c r="K252" s="21" t="s">
        <v>106</v>
      </c>
    </row>
    <row r="253" spans="1:11" x14ac:dyDescent="0.2">
      <c r="A253" s="36" t="s">
        <v>1</v>
      </c>
      <c r="B253" s="36" t="s">
        <v>63</v>
      </c>
      <c r="C253" s="37">
        <v>26</v>
      </c>
      <c r="D253" s="37"/>
      <c r="E253" s="36" t="s">
        <v>235</v>
      </c>
      <c r="F253" s="36" t="str">
        <f>VLOOKUP($E253,Codifiche!$A$2:$D$96,3,FALSE)</f>
        <v>SAC S.p.A.</v>
      </c>
      <c r="G253" s="36" t="str">
        <f>VLOOKUP($E253,Codifiche!$A$2:$D$96,4,FALSE)</f>
        <v>Gestore</v>
      </c>
      <c r="H253" s="38" t="s">
        <v>377</v>
      </c>
      <c r="I253" s="38" t="s">
        <v>489</v>
      </c>
      <c r="J253" s="36"/>
      <c r="K253" s="21" t="s">
        <v>106</v>
      </c>
    </row>
    <row r="254" spans="1:11" x14ac:dyDescent="0.2">
      <c r="A254" s="36" t="s">
        <v>1</v>
      </c>
      <c r="B254" s="36" t="s">
        <v>65</v>
      </c>
      <c r="C254" s="37">
        <v>26</v>
      </c>
      <c r="D254" s="37"/>
      <c r="E254" s="36" t="s">
        <v>246</v>
      </c>
      <c r="F254" s="36" t="str">
        <f>VLOOKUP($E254,Codifiche!$A$2:$D$96,3,FALSE)</f>
        <v>GUARDIA DI FINANZA</v>
      </c>
      <c r="G254" s="36" t="str">
        <f>VLOOKUP($E254,Codifiche!$A$2:$D$96,4,FALSE)</f>
        <v>Enti di Stato</v>
      </c>
      <c r="H254" s="38" t="s">
        <v>377</v>
      </c>
      <c r="I254" s="38" t="s">
        <v>723</v>
      </c>
      <c r="J254" s="36"/>
      <c r="K254" s="21" t="s">
        <v>121</v>
      </c>
    </row>
    <row r="255" spans="1:11" x14ac:dyDescent="0.2">
      <c r="A255" s="36" t="s">
        <v>1</v>
      </c>
      <c r="B255" s="36" t="s">
        <v>67</v>
      </c>
      <c r="C255" s="37">
        <v>40</v>
      </c>
      <c r="D255" s="37"/>
      <c r="E255" s="36" t="s">
        <v>236</v>
      </c>
      <c r="F255" s="36" t="str">
        <f>VLOOKUP($E255,Codifiche!$A$2:$D$96,3,FALSE)</f>
        <v>SAC SERVICE S.r.l.</v>
      </c>
      <c r="G255" s="36" t="str">
        <f>VLOOKUP($E255,Codifiche!$A$2:$D$96,4,FALSE)</f>
        <v>Gestore</v>
      </c>
      <c r="H255" s="38" t="s">
        <v>379</v>
      </c>
      <c r="I255" s="38" t="s">
        <v>544</v>
      </c>
      <c r="J255" s="36"/>
      <c r="K255" s="21" t="s">
        <v>106</v>
      </c>
    </row>
    <row r="256" spans="1:11" x14ac:dyDescent="0.2">
      <c r="A256" s="36" t="s">
        <v>1</v>
      </c>
      <c r="B256" s="36" t="s">
        <v>606</v>
      </c>
      <c r="C256" s="37">
        <v>11</v>
      </c>
      <c r="D256" s="37"/>
      <c r="E256" s="36" t="s">
        <v>236</v>
      </c>
      <c r="F256" s="36" t="str">
        <f>VLOOKUP($E256,Codifiche!$A$2:$D$96,3,FALSE)</f>
        <v>SAC SERVICE S.r.l.</v>
      </c>
      <c r="G256" s="36" t="str">
        <f>VLOOKUP($E256,Codifiche!$A$2:$D$96,4,FALSE)</f>
        <v>Gestore</v>
      </c>
      <c r="H256" s="38" t="s">
        <v>276</v>
      </c>
      <c r="I256" s="38" t="s">
        <v>545</v>
      </c>
      <c r="J256" s="36"/>
      <c r="K256" s="20" t="s">
        <v>106</v>
      </c>
    </row>
    <row r="257" spans="1:11" x14ac:dyDescent="0.2">
      <c r="A257" s="36" t="s">
        <v>1</v>
      </c>
      <c r="B257" s="36" t="s">
        <v>69</v>
      </c>
      <c r="C257" s="37">
        <v>59</v>
      </c>
      <c r="D257" s="37"/>
      <c r="E257" s="36" t="s">
        <v>236</v>
      </c>
      <c r="F257" s="36" t="str">
        <f>VLOOKUP($E257,Codifiche!$A$2:$D$96,3,FALSE)</f>
        <v>SAC SERVICE S.r.l.</v>
      </c>
      <c r="G257" s="36" t="str">
        <f>VLOOKUP($E257,Codifiche!$A$2:$D$96,4,FALSE)</f>
        <v>Gestore</v>
      </c>
      <c r="H257" s="38" t="s">
        <v>379</v>
      </c>
      <c r="I257" s="38" t="s">
        <v>543</v>
      </c>
      <c r="J257" s="36"/>
      <c r="K257" s="20" t="s">
        <v>106</v>
      </c>
    </row>
    <row r="258" spans="1:11" x14ac:dyDescent="0.2">
      <c r="A258" s="36" t="s">
        <v>1</v>
      </c>
      <c r="B258" s="36" t="s">
        <v>71</v>
      </c>
      <c r="C258" s="37">
        <v>19</v>
      </c>
      <c r="D258" s="37"/>
      <c r="E258" s="36" t="s">
        <v>236</v>
      </c>
      <c r="F258" s="36" t="str">
        <f>VLOOKUP($E258,Codifiche!$A$2:$D$96,3,FALSE)</f>
        <v>SAC SERVICE S.r.l.</v>
      </c>
      <c r="G258" s="36" t="str">
        <f>VLOOKUP($E258,Codifiche!$A$2:$D$96,4,FALSE)</f>
        <v>Gestore</v>
      </c>
      <c r="H258" s="38" t="s">
        <v>379</v>
      </c>
      <c r="I258" s="38" t="s">
        <v>543</v>
      </c>
      <c r="J258" s="36"/>
      <c r="K258" s="21" t="s">
        <v>106</v>
      </c>
    </row>
    <row r="259" spans="1:11" x14ac:dyDescent="0.2">
      <c r="A259" s="36" t="s">
        <v>1</v>
      </c>
      <c r="B259" s="36" t="s">
        <v>73</v>
      </c>
      <c r="C259" s="37">
        <v>11</v>
      </c>
      <c r="D259" s="37"/>
      <c r="E259" s="36" t="s">
        <v>239</v>
      </c>
      <c r="F259" s="36" t="str">
        <f>VLOOKUP($E259,Codifiche!$A$2:$D$96,3,FALSE)</f>
        <v>SAC - SERVIZI GENERALI</v>
      </c>
      <c r="G259" s="36" t="str">
        <f>VLOOKUP($E259,Codifiche!$A$2:$D$96,4,FALSE)</f>
        <v>Gestore</v>
      </c>
      <c r="H259" s="38" t="s">
        <v>88</v>
      </c>
      <c r="I259" s="38" t="s">
        <v>495</v>
      </c>
      <c r="J259" s="36"/>
      <c r="K259" s="20" t="s">
        <v>106</v>
      </c>
    </row>
    <row r="260" spans="1:11" x14ac:dyDescent="0.2">
      <c r="A260" s="36" t="s">
        <v>1</v>
      </c>
      <c r="B260" s="36" t="s">
        <v>75</v>
      </c>
      <c r="C260" s="37">
        <v>24</v>
      </c>
      <c r="D260" s="37"/>
      <c r="E260" s="36" t="s">
        <v>240</v>
      </c>
      <c r="F260" s="36" t="str">
        <f>VLOOKUP($E260,Codifiche!$A$2:$D$96,3,FALSE)</f>
        <v>SAC - LOCALI A DISPOSIZIONE</v>
      </c>
      <c r="G260" s="36" t="str">
        <f>VLOOKUP($E260,Codifiche!$A$2:$D$96,4,FALSE)</f>
        <v>Gestore</v>
      </c>
      <c r="H260" s="38" t="s">
        <v>276</v>
      </c>
      <c r="I260" s="38" t="s">
        <v>294</v>
      </c>
      <c r="J260" s="36"/>
      <c r="K260" s="20" t="s">
        <v>106</v>
      </c>
    </row>
    <row r="261" spans="1:11" x14ac:dyDescent="0.2">
      <c r="A261" s="36" t="s">
        <v>1</v>
      </c>
      <c r="B261" s="36" t="s">
        <v>76</v>
      </c>
      <c r="C261" s="37">
        <v>27</v>
      </c>
      <c r="D261" s="37"/>
      <c r="E261" s="36" t="s">
        <v>248</v>
      </c>
      <c r="F261" s="36" t="str">
        <f>VLOOKUP($E261,Codifiche!$A$2:$D$96,3,FALSE)</f>
        <v>CORPO FORESTALE</v>
      </c>
      <c r="G261" s="36" t="str">
        <f>VLOOKUP($E261,Codifiche!$A$2:$D$96,4,FALSE)</f>
        <v>Enti di Stato</v>
      </c>
      <c r="H261" s="38" t="s">
        <v>276</v>
      </c>
      <c r="I261" s="38" t="s">
        <v>276</v>
      </c>
      <c r="J261" s="36"/>
      <c r="K261" s="20" t="s">
        <v>106</v>
      </c>
    </row>
    <row r="262" spans="1:11" x14ac:dyDescent="0.2">
      <c r="A262" s="36" t="s">
        <v>1</v>
      </c>
      <c r="B262" s="36" t="s">
        <v>611</v>
      </c>
      <c r="C262" s="37">
        <v>15</v>
      </c>
      <c r="D262" s="37"/>
      <c r="E262" s="36" t="s">
        <v>248</v>
      </c>
      <c r="F262" s="36" t="str">
        <f>VLOOKUP($E262,Codifiche!$A$2:$D$96,3,FALSE)</f>
        <v>CORPO FORESTALE</v>
      </c>
      <c r="G262" s="36" t="str">
        <f>VLOOKUP($E262,Codifiche!$A$2:$D$96,4,FALSE)</f>
        <v>Enti di Stato</v>
      </c>
      <c r="H262" s="38" t="s">
        <v>276</v>
      </c>
      <c r="I262" s="38" t="s">
        <v>276</v>
      </c>
      <c r="J262" s="36"/>
      <c r="K262" s="20" t="s">
        <v>106</v>
      </c>
    </row>
    <row r="263" spans="1:11" x14ac:dyDescent="0.2">
      <c r="A263" s="36" t="s">
        <v>1</v>
      </c>
      <c r="B263" s="36" t="s">
        <v>78</v>
      </c>
      <c r="C263" s="37">
        <v>21</v>
      </c>
      <c r="D263" s="37"/>
      <c r="E263" s="36" t="s">
        <v>248</v>
      </c>
      <c r="F263" s="36" t="str">
        <f>VLOOKUP($E263,Codifiche!$A$2:$D$96,3,FALSE)</f>
        <v>CORPO FORESTALE</v>
      </c>
      <c r="G263" s="36" t="str">
        <f>VLOOKUP($E263,Codifiche!$A$2:$D$96,4,FALSE)</f>
        <v>Enti di Stato</v>
      </c>
      <c r="H263" s="38" t="s">
        <v>276</v>
      </c>
      <c r="I263" s="38" t="s">
        <v>276</v>
      </c>
      <c r="J263" s="36"/>
      <c r="K263" s="20" t="s">
        <v>127</v>
      </c>
    </row>
    <row r="264" spans="1:11" x14ac:dyDescent="0.2">
      <c r="A264" s="36" t="s">
        <v>1</v>
      </c>
      <c r="B264" s="36" t="s">
        <v>79</v>
      </c>
      <c r="C264" s="37">
        <v>8</v>
      </c>
      <c r="D264" s="37"/>
      <c r="E264" s="36" t="s">
        <v>248</v>
      </c>
      <c r="F264" s="36" t="str">
        <f>VLOOKUP($E264,Codifiche!$A$2:$D$96,3,FALSE)</f>
        <v>CORPO FORESTALE</v>
      </c>
      <c r="G264" s="36" t="str">
        <f>VLOOKUP($E264,Codifiche!$A$2:$D$96,4,FALSE)</f>
        <v>Enti di Stato</v>
      </c>
      <c r="H264" s="38" t="s">
        <v>276</v>
      </c>
      <c r="I264" s="38" t="s">
        <v>276</v>
      </c>
      <c r="J264" s="36"/>
      <c r="K264" s="21" t="s">
        <v>127</v>
      </c>
    </row>
    <row r="265" spans="1:11" x14ac:dyDescent="0.2">
      <c r="A265" s="36" t="s">
        <v>1</v>
      </c>
      <c r="B265" s="36" t="s">
        <v>80</v>
      </c>
      <c r="C265" s="37">
        <v>3</v>
      </c>
      <c r="D265" s="37"/>
      <c r="E265" s="36" t="s">
        <v>248</v>
      </c>
      <c r="F265" s="36" t="str">
        <f>VLOOKUP($E265,Codifiche!$A$2:$D$96,3,FALSE)</f>
        <v>CORPO FORESTALE</v>
      </c>
      <c r="G265" s="36" t="str">
        <f>VLOOKUP($E265,Codifiche!$A$2:$D$96,4,FALSE)</f>
        <v>Enti di Stato</v>
      </c>
      <c r="H265" s="38" t="s">
        <v>276</v>
      </c>
      <c r="I265" s="38" t="s">
        <v>276</v>
      </c>
      <c r="J265" s="36"/>
      <c r="K265" s="21" t="s">
        <v>127</v>
      </c>
    </row>
    <row r="266" spans="1:11" x14ac:dyDescent="0.2">
      <c r="A266" s="36" t="s">
        <v>1</v>
      </c>
      <c r="B266" s="36" t="s">
        <v>81</v>
      </c>
      <c r="C266" s="37">
        <v>30</v>
      </c>
      <c r="D266" s="37"/>
      <c r="E266" s="36" t="s">
        <v>240</v>
      </c>
      <c r="F266" s="36" t="str">
        <f>VLOOKUP($E266,Codifiche!$A$2:$D$96,3,FALSE)</f>
        <v>SAC - LOCALI A DISPOSIZIONE</v>
      </c>
      <c r="G266" s="36" t="str">
        <f>VLOOKUP($E266,Codifiche!$A$2:$D$96,4,FALSE)</f>
        <v>Gestore</v>
      </c>
      <c r="H266" s="38" t="s">
        <v>276</v>
      </c>
      <c r="I266" s="38" t="s">
        <v>294</v>
      </c>
      <c r="J266" s="36"/>
      <c r="K266" s="21" t="s">
        <v>128</v>
      </c>
    </row>
    <row r="267" spans="1:11" x14ac:dyDescent="0.2">
      <c r="A267" s="36" t="s">
        <v>1</v>
      </c>
      <c r="B267" s="36" t="s">
        <v>82</v>
      </c>
      <c r="C267" s="37">
        <v>31</v>
      </c>
      <c r="D267" s="37"/>
      <c r="E267" s="36" t="s">
        <v>235</v>
      </c>
      <c r="F267" s="36" t="str">
        <f>VLOOKUP($E267,Codifiche!$A$2:$D$96,3,FALSE)</f>
        <v>SAC S.p.A.</v>
      </c>
      <c r="G267" s="36" t="str">
        <f>VLOOKUP($E267,Codifiche!$A$2:$D$96,4,FALSE)</f>
        <v>Gestore</v>
      </c>
      <c r="H267" s="38" t="s">
        <v>380</v>
      </c>
      <c r="I267" s="38" t="s">
        <v>484</v>
      </c>
      <c r="J267" s="36"/>
      <c r="K267" s="21" t="s">
        <v>106</v>
      </c>
    </row>
    <row r="268" spans="1:11" x14ac:dyDescent="0.2">
      <c r="A268" s="36" t="s">
        <v>1</v>
      </c>
      <c r="B268" s="36" t="s">
        <v>83</v>
      </c>
      <c r="C268" s="37">
        <v>30</v>
      </c>
      <c r="D268" s="37"/>
      <c r="E268" s="36" t="s">
        <v>242</v>
      </c>
      <c r="F268" s="36" t="str">
        <f>VLOOKUP($E268,Codifiche!$A$2:$D$96,3,FALSE)</f>
        <v>INTERFORZE</v>
      </c>
      <c r="G268" s="36" t="str">
        <f>VLOOKUP($E268,Codifiche!$A$2:$D$96,4,FALSE)</f>
        <v>Enti di Stato</v>
      </c>
      <c r="H268" s="38" t="s">
        <v>380</v>
      </c>
      <c r="I268" s="38" t="s">
        <v>380</v>
      </c>
      <c r="J268" s="36"/>
      <c r="K268" s="21" t="s">
        <v>106</v>
      </c>
    </row>
    <row r="269" spans="1:11" x14ac:dyDescent="0.2">
      <c r="A269" s="36" t="s">
        <v>1</v>
      </c>
      <c r="B269" s="36" t="s">
        <v>84</v>
      </c>
      <c r="C269" s="37">
        <v>30</v>
      </c>
      <c r="D269" s="37"/>
      <c r="E269" s="36" t="s">
        <v>243</v>
      </c>
      <c r="F269" s="36" t="str">
        <f>VLOOKUP($E269,Codifiche!$A$2:$D$96,3,FALSE)</f>
        <v>POLIZIA</v>
      </c>
      <c r="G269" s="36" t="str">
        <f>VLOOKUP($E269,Codifiche!$A$2:$D$96,4,FALSE)</f>
        <v>Enti di Stato</v>
      </c>
      <c r="H269" s="38" t="s">
        <v>276</v>
      </c>
      <c r="I269" s="38" t="s">
        <v>276</v>
      </c>
      <c r="J269" s="36"/>
      <c r="K269" s="21" t="s">
        <v>106</v>
      </c>
    </row>
    <row r="270" spans="1:11" x14ac:dyDescent="0.2">
      <c r="A270" s="36" t="s">
        <v>1</v>
      </c>
      <c r="B270" s="36" t="s">
        <v>85</v>
      </c>
      <c r="C270" s="37">
        <v>8</v>
      </c>
      <c r="D270" s="37"/>
      <c r="E270" s="36" t="s">
        <v>237</v>
      </c>
      <c r="F270" s="36" t="str">
        <f>VLOOKUP($E270,Codifiche!$A$2:$D$96,3,FALSE)</f>
        <v>SAC - LOCALI TECNICI</v>
      </c>
      <c r="G270" s="36" t="str">
        <f>VLOOKUP($E270,Codifiche!$A$2:$D$96,4,FALSE)</f>
        <v>Gestore</v>
      </c>
      <c r="H270" s="38" t="s">
        <v>438</v>
      </c>
      <c r="I270" s="38" t="s">
        <v>381</v>
      </c>
      <c r="J270" s="36"/>
      <c r="K270" s="21" t="s">
        <v>114</v>
      </c>
    </row>
    <row r="271" spans="1:11" x14ac:dyDescent="0.2">
      <c r="A271" s="36" t="s">
        <v>1</v>
      </c>
      <c r="B271" s="36" t="s">
        <v>87</v>
      </c>
      <c r="C271" s="37">
        <v>14</v>
      </c>
      <c r="D271" s="37"/>
      <c r="E271" s="36" t="s">
        <v>237</v>
      </c>
      <c r="F271" s="36" t="str">
        <f>VLOOKUP($E271,Codifiche!$A$2:$D$96,3,FALSE)</f>
        <v>SAC - LOCALI TECNICI</v>
      </c>
      <c r="G271" s="36" t="str">
        <f>VLOOKUP($E271,Codifiche!$A$2:$D$96,4,FALSE)</f>
        <v>Gestore</v>
      </c>
      <c r="H271" s="38" t="s">
        <v>438</v>
      </c>
      <c r="I271" s="38" t="s">
        <v>70</v>
      </c>
      <c r="J271" s="36"/>
      <c r="K271" s="21" t="s">
        <v>114</v>
      </c>
    </row>
    <row r="272" spans="1:11" x14ac:dyDescent="0.2">
      <c r="A272" s="36" t="s">
        <v>1</v>
      </c>
      <c r="B272" s="36" t="s">
        <v>89</v>
      </c>
      <c r="C272" s="37">
        <v>112</v>
      </c>
      <c r="D272" s="37"/>
      <c r="E272" s="36" t="s">
        <v>239</v>
      </c>
      <c r="F272" s="36" t="str">
        <f>VLOOKUP($E272,Codifiche!$A$2:$D$96,3,FALSE)</f>
        <v>SAC - SERVIZI GENERALI</v>
      </c>
      <c r="G272" s="36" t="str">
        <f>VLOOKUP($E272,Codifiche!$A$2:$D$96,4,FALSE)</f>
        <v>Gestore</v>
      </c>
      <c r="H272" s="38" t="s">
        <v>88</v>
      </c>
      <c r="I272" s="38" t="s">
        <v>382</v>
      </c>
      <c r="J272" s="36"/>
      <c r="K272" s="20" t="s">
        <v>116</v>
      </c>
    </row>
    <row r="273" spans="1:11" x14ac:dyDescent="0.2">
      <c r="A273" s="36" t="s">
        <v>1</v>
      </c>
      <c r="B273" s="36" t="s">
        <v>90</v>
      </c>
      <c r="C273" s="37">
        <v>14</v>
      </c>
      <c r="D273" s="37"/>
      <c r="E273" s="36" t="s">
        <v>239</v>
      </c>
      <c r="F273" s="36" t="str">
        <f>VLOOKUP($E273,Codifiche!$A$2:$D$96,3,FALSE)</f>
        <v>SAC - SERVIZI GENERALI</v>
      </c>
      <c r="G273" s="36" t="str">
        <f>VLOOKUP($E273,Codifiche!$A$2:$D$96,4,FALSE)</f>
        <v>Gestore</v>
      </c>
      <c r="H273" s="38" t="s">
        <v>88</v>
      </c>
      <c r="I273" s="38" t="s">
        <v>516</v>
      </c>
      <c r="J273" s="36"/>
      <c r="K273" s="21" t="s">
        <v>116</v>
      </c>
    </row>
    <row r="274" spans="1:11" x14ac:dyDescent="0.2">
      <c r="A274" s="36" t="s">
        <v>1</v>
      </c>
      <c r="B274" s="36" t="s">
        <v>91</v>
      </c>
      <c r="C274" s="37">
        <v>10</v>
      </c>
      <c r="D274" s="37"/>
      <c r="E274" s="36" t="s">
        <v>239</v>
      </c>
      <c r="F274" s="36" t="str">
        <f>VLOOKUP($E274,Codifiche!$A$2:$D$96,3,FALSE)</f>
        <v>SAC - SERVIZI GENERALI</v>
      </c>
      <c r="G274" s="36" t="str">
        <f>VLOOKUP($E274,Codifiche!$A$2:$D$96,4,FALSE)</f>
        <v>Gestore</v>
      </c>
      <c r="H274" s="38" t="s">
        <v>88</v>
      </c>
      <c r="I274" s="38" t="s">
        <v>516</v>
      </c>
      <c r="J274" s="36"/>
      <c r="K274" s="21" t="s">
        <v>116</v>
      </c>
    </row>
    <row r="275" spans="1:11" x14ac:dyDescent="0.2">
      <c r="A275" s="36" t="s">
        <v>1</v>
      </c>
      <c r="B275" s="36" t="s">
        <v>92</v>
      </c>
      <c r="C275" s="37">
        <v>57</v>
      </c>
      <c r="D275" s="37"/>
      <c r="E275" s="36" t="s">
        <v>239</v>
      </c>
      <c r="F275" s="36" t="str">
        <f>VLOOKUP($E275,Codifiche!$A$2:$D$96,3,FALSE)</f>
        <v>SAC - SERVIZI GENERALI</v>
      </c>
      <c r="G275" s="36" t="str">
        <f>VLOOKUP($E275,Codifiche!$A$2:$D$96,4,FALSE)</f>
        <v>Gestore</v>
      </c>
      <c r="H275" s="38" t="s">
        <v>88</v>
      </c>
      <c r="I275" s="38" t="s">
        <v>516</v>
      </c>
      <c r="J275" s="36"/>
      <c r="K275" s="20" t="s">
        <v>116</v>
      </c>
    </row>
    <row r="276" spans="1:11" x14ac:dyDescent="0.2">
      <c r="A276" s="36" t="s">
        <v>1</v>
      </c>
      <c r="B276" s="36" t="s">
        <v>674</v>
      </c>
      <c r="C276" s="37">
        <v>15</v>
      </c>
      <c r="D276" s="37"/>
      <c r="E276" s="36" t="s">
        <v>237</v>
      </c>
      <c r="F276" s="36" t="str">
        <f>VLOOKUP($E276,Codifiche!$A$2:$D$96,3,FALSE)</f>
        <v>SAC - LOCALI TECNICI</v>
      </c>
      <c r="G276" s="36" t="str">
        <f>VLOOKUP($E276,Codifiche!$A$2:$D$96,4,FALSE)</f>
        <v>Gestore</v>
      </c>
      <c r="H276" s="38" t="s">
        <v>438</v>
      </c>
      <c r="I276" s="38" t="s">
        <v>383</v>
      </c>
      <c r="J276" s="36"/>
      <c r="K276" s="21" t="s">
        <v>114</v>
      </c>
    </row>
    <row r="277" spans="1:11" x14ac:dyDescent="0.2">
      <c r="A277" s="36" t="s">
        <v>1</v>
      </c>
      <c r="B277" s="36" t="s">
        <v>675</v>
      </c>
      <c r="C277" s="37">
        <v>14</v>
      </c>
      <c r="D277" s="37"/>
      <c r="E277" s="36" t="s">
        <v>237</v>
      </c>
      <c r="F277" s="36" t="str">
        <f>VLOOKUP($E277,Codifiche!$A$2:$D$96,3,FALSE)</f>
        <v>SAC - LOCALI TECNICI</v>
      </c>
      <c r="G277" s="36" t="str">
        <f>VLOOKUP($E277,Codifiche!$A$2:$D$96,4,FALSE)</f>
        <v>Gestore</v>
      </c>
      <c r="H277" s="38" t="s">
        <v>438</v>
      </c>
      <c r="I277" s="38" t="s">
        <v>70</v>
      </c>
      <c r="J277" s="36"/>
      <c r="K277" s="21" t="s">
        <v>114</v>
      </c>
    </row>
    <row r="278" spans="1:11" x14ac:dyDescent="0.2">
      <c r="A278" s="36" t="s">
        <v>1</v>
      </c>
      <c r="B278" s="36" t="s">
        <v>94</v>
      </c>
      <c r="C278" s="37">
        <v>4</v>
      </c>
      <c r="D278" s="37"/>
      <c r="E278" s="36" t="s">
        <v>237</v>
      </c>
      <c r="F278" s="36" t="str">
        <f>VLOOKUP($E278,Codifiche!$A$2:$D$96,3,FALSE)</f>
        <v>SAC - LOCALI TECNICI</v>
      </c>
      <c r="G278" s="36" t="str">
        <f>VLOOKUP($E278,Codifiche!$A$2:$D$96,4,FALSE)</f>
        <v>Gestore</v>
      </c>
      <c r="H278" s="38" t="s">
        <v>438</v>
      </c>
      <c r="I278" s="38" t="s">
        <v>473</v>
      </c>
      <c r="J278" s="36"/>
      <c r="K278" s="21" t="s">
        <v>114</v>
      </c>
    </row>
    <row r="279" spans="1:11" x14ac:dyDescent="0.2">
      <c r="A279" s="36" t="s">
        <v>1</v>
      </c>
      <c r="B279" s="36" t="s">
        <v>676</v>
      </c>
      <c r="C279" s="37">
        <v>20</v>
      </c>
      <c r="D279" s="37"/>
      <c r="E279" s="36" t="s">
        <v>238</v>
      </c>
      <c r="F279" s="36" t="str">
        <f>VLOOKUP($E279,Codifiche!$A$2:$D$96,3,FALSE)</f>
        <v>SAC - SERVIZI IGIENICI</v>
      </c>
      <c r="G279" s="36" t="str">
        <f>VLOOKUP($E279,Codifiche!$A$2:$D$96,4,FALSE)</f>
        <v>Gestore</v>
      </c>
      <c r="H279" s="38" t="s">
        <v>283</v>
      </c>
      <c r="I279" s="38" t="s">
        <v>448</v>
      </c>
      <c r="J279" s="36"/>
      <c r="K279" s="20" t="s">
        <v>115</v>
      </c>
    </row>
    <row r="280" spans="1:11" x14ac:dyDescent="0.2">
      <c r="A280" s="36" t="s">
        <v>1</v>
      </c>
      <c r="B280" s="36" t="s">
        <v>677</v>
      </c>
      <c r="C280" s="37">
        <v>20</v>
      </c>
      <c r="D280" s="37"/>
      <c r="E280" s="36" t="s">
        <v>238</v>
      </c>
      <c r="F280" s="36" t="str">
        <f>VLOOKUP($E280,Codifiche!$A$2:$D$96,3,FALSE)</f>
        <v>SAC - SERVIZI IGIENICI</v>
      </c>
      <c r="G280" s="36" t="str">
        <f>VLOOKUP($E280,Codifiche!$A$2:$D$96,4,FALSE)</f>
        <v>Gestore</v>
      </c>
      <c r="H280" s="38" t="s">
        <v>283</v>
      </c>
      <c r="I280" s="38" t="s">
        <v>448</v>
      </c>
      <c r="J280" s="36"/>
      <c r="K280" s="20" t="s">
        <v>115</v>
      </c>
    </row>
    <row r="281" spans="1:11" x14ac:dyDescent="0.2">
      <c r="A281" s="36" t="s">
        <v>1</v>
      </c>
      <c r="B281" s="36" t="s">
        <v>95</v>
      </c>
      <c r="C281" s="37">
        <v>21</v>
      </c>
      <c r="D281" s="37"/>
      <c r="E281" s="36" t="s">
        <v>238</v>
      </c>
      <c r="F281" s="36" t="str">
        <f>VLOOKUP($E281,Codifiche!$A$2:$D$96,3,FALSE)</f>
        <v>SAC - SERVIZI IGIENICI</v>
      </c>
      <c r="G281" s="36" t="str">
        <f>VLOOKUP($E281,Codifiche!$A$2:$D$96,4,FALSE)</f>
        <v>Gestore</v>
      </c>
      <c r="H281" s="38" t="s">
        <v>283</v>
      </c>
      <c r="I281" s="38" t="s">
        <v>449</v>
      </c>
      <c r="J281" s="36"/>
      <c r="K281" s="20" t="s">
        <v>115</v>
      </c>
    </row>
    <row r="282" spans="1:11" x14ac:dyDescent="0.2">
      <c r="A282" s="36" t="s">
        <v>1</v>
      </c>
      <c r="B282" s="36" t="s">
        <v>612</v>
      </c>
      <c r="C282" s="37">
        <v>72</v>
      </c>
      <c r="D282" s="37"/>
      <c r="E282" s="36" t="s">
        <v>238</v>
      </c>
      <c r="F282" s="36" t="str">
        <f>VLOOKUP($E282,Codifiche!$A$2:$D$96,3,FALSE)</f>
        <v>SAC - SERVIZI IGIENICI</v>
      </c>
      <c r="G282" s="36" t="str">
        <f>VLOOKUP($E282,Codifiche!$A$2:$D$96,4,FALSE)</f>
        <v>Gestore</v>
      </c>
      <c r="H282" s="38" t="s">
        <v>283</v>
      </c>
      <c r="I282" s="38" t="s">
        <v>450</v>
      </c>
      <c r="J282" s="36"/>
      <c r="K282" s="20" t="s">
        <v>115</v>
      </c>
    </row>
    <row r="283" spans="1:11" x14ac:dyDescent="0.2">
      <c r="A283" s="36" t="s">
        <v>1</v>
      </c>
      <c r="B283" s="36" t="s">
        <v>678</v>
      </c>
      <c r="C283" s="37">
        <v>4</v>
      </c>
      <c r="D283" s="37"/>
      <c r="E283" s="36" t="s">
        <v>237</v>
      </c>
      <c r="F283" s="36" t="str">
        <f>VLOOKUP($E283,Codifiche!$A$2:$D$96,3,FALSE)</f>
        <v>SAC - LOCALI TECNICI</v>
      </c>
      <c r="G283" s="36" t="str">
        <f>VLOOKUP($E283,Codifiche!$A$2:$D$96,4,FALSE)</f>
        <v>Gestore</v>
      </c>
      <c r="H283" s="38" t="s">
        <v>438</v>
      </c>
      <c r="I283" s="38" t="s">
        <v>473</v>
      </c>
      <c r="J283" s="36"/>
      <c r="K283" s="21" t="s">
        <v>114</v>
      </c>
    </row>
    <row r="284" spans="1:11" x14ac:dyDescent="0.2">
      <c r="A284" s="36" t="s">
        <v>1</v>
      </c>
      <c r="B284" s="36" t="s">
        <v>679</v>
      </c>
      <c r="C284" s="37">
        <v>56</v>
      </c>
      <c r="D284" s="37"/>
      <c r="E284" s="36" t="s">
        <v>238</v>
      </c>
      <c r="F284" s="36" t="str">
        <f>VLOOKUP($E284,Codifiche!$A$2:$D$96,3,FALSE)</f>
        <v>SAC - SERVIZI IGIENICI</v>
      </c>
      <c r="G284" s="36" t="str">
        <f>VLOOKUP($E284,Codifiche!$A$2:$D$96,4,FALSE)</f>
        <v>Gestore</v>
      </c>
      <c r="H284" s="38" t="s">
        <v>283</v>
      </c>
      <c r="I284" s="38" t="s">
        <v>450</v>
      </c>
      <c r="J284" s="36"/>
      <c r="K284" s="20" t="s">
        <v>115</v>
      </c>
    </row>
    <row r="285" spans="1:11" x14ac:dyDescent="0.2">
      <c r="A285" s="36" t="s">
        <v>1</v>
      </c>
      <c r="B285" s="36" t="s">
        <v>680</v>
      </c>
      <c r="C285" s="37">
        <v>5</v>
      </c>
      <c r="D285" s="37"/>
      <c r="E285" s="36" t="s">
        <v>237</v>
      </c>
      <c r="F285" s="36" t="str">
        <f>VLOOKUP($E285,Codifiche!$A$2:$D$96,3,FALSE)</f>
        <v>SAC - LOCALI TECNICI</v>
      </c>
      <c r="G285" s="36" t="str">
        <f>VLOOKUP($E285,Codifiche!$A$2:$D$96,4,FALSE)</f>
        <v>Gestore</v>
      </c>
      <c r="H285" s="38" t="s">
        <v>438</v>
      </c>
      <c r="I285" s="38" t="s">
        <v>473</v>
      </c>
      <c r="J285" s="36"/>
      <c r="K285" s="20" t="s">
        <v>114</v>
      </c>
    </row>
    <row r="286" spans="1:11" x14ac:dyDescent="0.2">
      <c r="A286" s="36" t="s">
        <v>1</v>
      </c>
      <c r="B286" s="36" t="s">
        <v>96</v>
      </c>
      <c r="C286" s="37">
        <v>17</v>
      </c>
      <c r="D286" s="37"/>
      <c r="E286" s="36" t="s">
        <v>238</v>
      </c>
      <c r="F286" s="36" t="str">
        <f>VLOOKUP($E286,Codifiche!$A$2:$D$96,3,FALSE)</f>
        <v>SAC - SERVIZI IGIENICI</v>
      </c>
      <c r="G286" s="36" t="str">
        <f>VLOOKUP($E286,Codifiche!$A$2:$D$96,4,FALSE)</f>
        <v>Gestore</v>
      </c>
      <c r="H286" s="38" t="s">
        <v>283</v>
      </c>
      <c r="I286" s="38" t="s">
        <v>454</v>
      </c>
      <c r="J286" s="36"/>
      <c r="K286" s="20" t="s">
        <v>116</v>
      </c>
    </row>
    <row r="287" spans="1:11" x14ac:dyDescent="0.2">
      <c r="A287" s="36" t="s">
        <v>1</v>
      </c>
      <c r="B287" s="36" t="s">
        <v>613</v>
      </c>
      <c r="C287" s="37">
        <v>40</v>
      </c>
      <c r="D287" s="37"/>
      <c r="E287" s="36" t="s">
        <v>238</v>
      </c>
      <c r="F287" s="36" t="str">
        <f>VLOOKUP($E287,Codifiche!$A$2:$D$96,3,FALSE)</f>
        <v>SAC - SERVIZI IGIENICI</v>
      </c>
      <c r="G287" s="36" t="str">
        <f>VLOOKUP($E287,Codifiche!$A$2:$D$96,4,FALSE)</f>
        <v>Gestore</v>
      </c>
      <c r="H287" s="38" t="s">
        <v>283</v>
      </c>
      <c r="I287" s="38" t="s">
        <v>453</v>
      </c>
      <c r="J287" s="36"/>
      <c r="K287" s="21" t="s">
        <v>115</v>
      </c>
    </row>
    <row r="288" spans="1:11" x14ac:dyDescent="0.2">
      <c r="A288" s="36" t="s">
        <v>1</v>
      </c>
      <c r="B288" s="36" t="s">
        <v>614</v>
      </c>
      <c r="C288" s="37">
        <v>5</v>
      </c>
      <c r="D288" s="37"/>
      <c r="E288" s="36" t="s">
        <v>237</v>
      </c>
      <c r="F288" s="36" t="str">
        <f>VLOOKUP($E288,Codifiche!$A$2:$D$96,3,FALSE)</f>
        <v>SAC - LOCALI TECNICI</v>
      </c>
      <c r="G288" s="36" t="str">
        <f>VLOOKUP($E288,Codifiche!$A$2:$D$96,4,FALSE)</f>
        <v>Gestore</v>
      </c>
      <c r="H288" s="38" t="s">
        <v>438</v>
      </c>
      <c r="I288" s="38" t="s">
        <v>473</v>
      </c>
      <c r="J288" s="36"/>
      <c r="K288" s="21" t="s">
        <v>114</v>
      </c>
    </row>
    <row r="289" spans="1:11" x14ac:dyDescent="0.2">
      <c r="A289" s="36" t="s">
        <v>1</v>
      </c>
      <c r="B289" s="36" t="s">
        <v>681</v>
      </c>
      <c r="C289" s="37">
        <v>54</v>
      </c>
      <c r="D289" s="37"/>
      <c r="E289" s="36" t="s">
        <v>238</v>
      </c>
      <c r="F289" s="36" t="str">
        <f>VLOOKUP($E289,Codifiche!$A$2:$D$96,3,FALSE)</f>
        <v>SAC - SERVIZI IGIENICI</v>
      </c>
      <c r="G289" s="36" t="str">
        <f>VLOOKUP($E289,Codifiche!$A$2:$D$96,4,FALSE)</f>
        <v>Gestore</v>
      </c>
      <c r="H289" s="38" t="s">
        <v>283</v>
      </c>
      <c r="I289" s="38" t="s">
        <v>453</v>
      </c>
      <c r="J289" s="36"/>
      <c r="K289" s="21" t="s">
        <v>115</v>
      </c>
    </row>
    <row r="290" spans="1:11" x14ac:dyDescent="0.2">
      <c r="A290" s="36" t="s">
        <v>1</v>
      </c>
      <c r="B290" s="36" t="s">
        <v>98</v>
      </c>
      <c r="C290" s="37">
        <v>5</v>
      </c>
      <c r="D290" s="37"/>
      <c r="E290" s="36" t="s">
        <v>237</v>
      </c>
      <c r="F290" s="36" t="str">
        <f>VLOOKUP($E290,Codifiche!$A$2:$D$96,3,FALSE)</f>
        <v>SAC - LOCALI TECNICI</v>
      </c>
      <c r="G290" s="36" t="str">
        <f>VLOOKUP($E290,Codifiche!$A$2:$D$96,4,FALSE)</f>
        <v>Gestore</v>
      </c>
      <c r="H290" s="38" t="s">
        <v>438</v>
      </c>
      <c r="I290" s="38" t="s">
        <v>473</v>
      </c>
      <c r="J290" s="36"/>
      <c r="K290" s="21" t="s">
        <v>114</v>
      </c>
    </row>
    <row r="291" spans="1:11" x14ac:dyDescent="0.2">
      <c r="A291" s="36" t="s">
        <v>1</v>
      </c>
      <c r="B291" s="36" t="s">
        <v>99</v>
      </c>
      <c r="C291" s="37">
        <v>25</v>
      </c>
      <c r="D291" s="37"/>
      <c r="E291" s="36" t="s">
        <v>239</v>
      </c>
      <c r="F291" s="36" t="str">
        <f>VLOOKUP($E291,Codifiche!$A$2:$D$96,3,FALSE)</f>
        <v>SAC - SERVIZI GENERALI</v>
      </c>
      <c r="G291" s="36" t="str">
        <f>VLOOKUP($E291,Codifiche!$A$2:$D$96,4,FALSE)</f>
        <v>Gestore</v>
      </c>
      <c r="H291" s="38" t="s">
        <v>504</v>
      </c>
      <c r="I291" s="38" t="s">
        <v>346</v>
      </c>
      <c r="J291" s="36"/>
      <c r="K291" s="20" t="s">
        <v>116</v>
      </c>
    </row>
    <row r="292" spans="1:11" x14ac:dyDescent="0.2">
      <c r="A292" s="36" t="s">
        <v>1</v>
      </c>
      <c r="B292" s="36" t="s">
        <v>100</v>
      </c>
      <c r="C292" s="37">
        <v>26</v>
      </c>
      <c r="D292" s="37"/>
      <c r="E292" s="36" t="s">
        <v>239</v>
      </c>
      <c r="F292" s="36" t="str">
        <f>VLOOKUP($E292,Codifiche!$A$2:$D$96,3,FALSE)</f>
        <v>SAC - SERVIZI GENERALI</v>
      </c>
      <c r="G292" s="36" t="str">
        <f>VLOOKUP($E292,Codifiche!$A$2:$D$96,4,FALSE)</f>
        <v>Gestore</v>
      </c>
      <c r="H292" s="38" t="s">
        <v>504</v>
      </c>
      <c r="I292" s="38" t="s">
        <v>384</v>
      </c>
      <c r="J292" s="36"/>
      <c r="K292" s="21" t="s">
        <v>116</v>
      </c>
    </row>
    <row r="293" spans="1:11" x14ac:dyDescent="0.2">
      <c r="A293" s="36" t="s">
        <v>1</v>
      </c>
      <c r="B293" s="36" t="s">
        <v>101</v>
      </c>
      <c r="C293" s="37">
        <v>4</v>
      </c>
      <c r="D293" s="37"/>
      <c r="E293" s="36" t="s">
        <v>239</v>
      </c>
      <c r="F293" s="36" t="str">
        <f>VLOOKUP($E293,Codifiche!$A$2:$D$96,3,FALSE)</f>
        <v>SAC - SERVIZI GENERALI</v>
      </c>
      <c r="G293" s="36" t="str">
        <f>VLOOKUP($E293,Codifiche!$A$2:$D$96,4,FALSE)</f>
        <v>Gestore</v>
      </c>
      <c r="H293" s="38" t="s">
        <v>476</v>
      </c>
      <c r="I293" s="38" t="s">
        <v>385</v>
      </c>
      <c r="J293" s="36"/>
      <c r="K293" s="21" t="s">
        <v>116</v>
      </c>
    </row>
    <row r="294" spans="1:11" x14ac:dyDescent="0.2">
      <c r="A294" s="36" t="s">
        <v>1</v>
      </c>
      <c r="B294" s="36" t="s">
        <v>102</v>
      </c>
      <c r="C294" s="37">
        <v>38</v>
      </c>
      <c r="D294" s="37"/>
      <c r="E294" s="36" t="s">
        <v>239</v>
      </c>
      <c r="F294" s="36" t="str">
        <f>VLOOKUP($E294,Codifiche!$A$2:$D$96,3,FALSE)</f>
        <v>SAC - SERVIZI GENERALI</v>
      </c>
      <c r="G294" s="36" t="str">
        <f>VLOOKUP($E294,Codifiche!$A$2:$D$96,4,FALSE)</f>
        <v>Gestore</v>
      </c>
      <c r="H294" s="38" t="s">
        <v>88</v>
      </c>
      <c r="I294" s="38" t="s">
        <v>323</v>
      </c>
      <c r="J294" s="36"/>
      <c r="K294" s="20" t="s">
        <v>116</v>
      </c>
    </row>
    <row r="295" spans="1:11" x14ac:dyDescent="0.2">
      <c r="A295" s="36" t="s">
        <v>1</v>
      </c>
      <c r="B295" s="36" t="s">
        <v>103</v>
      </c>
      <c r="C295" s="37">
        <v>62</v>
      </c>
      <c r="D295" s="37"/>
      <c r="E295" s="36" t="s">
        <v>239</v>
      </c>
      <c r="F295" s="36" t="str">
        <f>VLOOKUP($E295,Codifiche!$A$2:$D$96,3,FALSE)</f>
        <v>SAC - SERVIZI GENERALI</v>
      </c>
      <c r="G295" s="36" t="str">
        <f>VLOOKUP($E295,Codifiche!$A$2:$D$96,4,FALSE)</f>
        <v>Gestore</v>
      </c>
      <c r="H295" s="38" t="s">
        <v>88</v>
      </c>
      <c r="I295" s="38" t="s">
        <v>492</v>
      </c>
      <c r="J295" s="36"/>
      <c r="K295" s="20" t="s">
        <v>116</v>
      </c>
    </row>
    <row r="296" spans="1:11" x14ac:dyDescent="0.2">
      <c r="A296" s="36" t="s">
        <v>1</v>
      </c>
      <c r="B296" s="36" t="s">
        <v>150</v>
      </c>
      <c r="C296" s="37">
        <v>11</v>
      </c>
      <c r="D296" s="37"/>
      <c r="E296" s="36" t="s">
        <v>238</v>
      </c>
      <c r="F296" s="36" t="str">
        <f>VLOOKUP($E296,Codifiche!$A$2:$D$96,3,FALSE)</f>
        <v>SAC - SERVIZI IGIENICI</v>
      </c>
      <c r="G296" s="36" t="str">
        <f>VLOOKUP($E296,Codifiche!$A$2:$D$96,4,FALSE)</f>
        <v>Gestore</v>
      </c>
      <c r="H296" s="38" t="s">
        <v>283</v>
      </c>
      <c r="I296" s="38" t="s">
        <v>451</v>
      </c>
      <c r="J296" s="36"/>
      <c r="K296" s="20" t="s">
        <v>116</v>
      </c>
    </row>
    <row r="297" spans="1:11" x14ac:dyDescent="0.2">
      <c r="A297" s="36" t="s">
        <v>1</v>
      </c>
      <c r="B297" s="36" t="s">
        <v>615</v>
      </c>
      <c r="C297" s="37">
        <v>9</v>
      </c>
      <c r="D297" s="37"/>
      <c r="E297" s="36" t="s">
        <v>238</v>
      </c>
      <c r="F297" s="36" t="str">
        <f>VLOOKUP($E297,Codifiche!$A$2:$D$96,3,FALSE)</f>
        <v>SAC - SERVIZI IGIENICI</v>
      </c>
      <c r="G297" s="36" t="str">
        <f>VLOOKUP($E297,Codifiche!$A$2:$D$96,4,FALSE)</f>
        <v>Gestore</v>
      </c>
      <c r="H297" s="38" t="s">
        <v>283</v>
      </c>
      <c r="I297" s="38" t="s">
        <v>451</v>
      </c>
      <c r="J297" s="36"/>
      <c r="K297" s="21" t="s">
        <v>115</v>
      </c>
    </row>
    <row r="298" spans="1:11" x14ac:dyDescent="0.2">
      <c r="A298" s="36" t="s">
        <v>1</v>
      </c>
      <c r="B298" s="36" t="s">
        <v>616</v>
      </c>
      <c r="C298" s="37">
        <v>50</v>
      </c>
      <c r="D298" s="37"/>
      <c r="E298" s="36" t="s">
        <v>239</v>
      </c>
      <c r="F298" s="36" t="str">
        <f>VLOOKUP($E298,Codifiche!$A$2:$D$96,3,FALSE)</f>
        <v>SAC - SERVIZI GENERALI</v>
      </c>
      <c r="G298" s="36" t="str">
        <f>VLOOKUP($E298,Codifiche!$A$2:$D$96,4,FALSE)</f>
        <v>Gestore</v>
      </c>
      <c r="H298" s="38" t="s">
        <v>88</v>
      </c>
      <c r="I298" s="38" t="s">
        <v>497</v>
      </c>
      <c r="J298" s="36"/>
      <c r="K298" s="20" t="s">
        <v>116</v>
      </c>
    </row>
    <row r="299" spans="1:11" x14ac:dyDescent="0.2">
      <c r="A299" s="36" t="s">
        <v>1</v>
      </c>
      <c r="B299" s="36" t="s">
        <v>619</v>
      </c>
      <c r="C299" s="37">
        <v>39</v>
      </c>
      <c r="D299" s="37"/>
      <c r="E299" s="36" t="s">
        <v>238</v>
      </c>
      <c r="F299" s="36" t="str">
        <f>VLOOKUP($E299,Codifiche!$A$2:$D$96,3,FALSE)</f>
        <v>SAC - SERVIZI IGIENICI</v>
      </c>
      <c r="G299" s="36" t="str">
        <f>VLOOKUP($E299,Codifiche!$A$2:$D$96,4,FALSE)</f>
        <v>Gestore</v>
      </c>
      <c r="H299" s="38" t="s">
        <v>283</v>
      </c>
      <c r="I299" s="38" t="s">
        <v>452</v>
      </c>
      <c r="J299" s="36"/>
      <c r="K299" s="20" t="s">
        <v>115</v>
      </c>
    </row>
    <row r="300" spans="1:11" x14ac:dyDescent="0.2">
      <c r="A300" s="36" t="s">
        <v>1</v>
      </c>
      <c r="B300" s="36" t="s">
        <v>620</v>
      </c>
      <c r="C300" s="37">
        <v>38</v>
      </c>
      <c r="D300" s="37"/>
      <c r="E300" s="36" t="s">
        <v>238</v>
      </c>
      <c r="F300" s="36" t="str">
        <f>VLOOKUP($E300,Codifiche!$A$2:$D$96,3,FALSE)</f>
        <v>SAC - SERVIZI IGIENICI</v>
      </c>
      <c r="G300" s="36" t="str">
        <f>VLOOKUP($E300,Codifiche!$A$2:$D$96,4,FALSE)</f>
        <v>Gestore</v>
      </c>
      <c r="H300" s="38" t="s">
        <v>283</v>
      </c>
      <c r="I300" s="38" t="s">
        <v>452</v>
      </c>
      <c r="J300" s="36"/>
      <c r="K300" s="20" t="s">
        <v>115</v>
      </c>
    </row>
    <row r="301" spans="1:11" x14ac:dyDescent="0.2">
      <c r="A301" s="36" t="s">
        <v>1</v>
      </c>
      <c r="B301" s="36" t="s">
        <v>682</v>
      </c>
      <c r="C301" s="37">
        <v>9</v>
      </c>
      <c r="D301" s="37"/>
      <c r="E301" s="36" t="s">
        <v>237</v>
      </c>
      <c r="F301" s="36" t="str">
        <f>VLOOKUP($E301,Codifiche!$A$2:$D$96,3,FALSE)</f>
        <v>SAC - LOCALI TECNICI</v>
      </c>
      <c r="G301" s="36" t="str">
        <f>VLOOKUP($E301,Codifiche!$A$2:$D$96,4,FALSE)</f>
        <v>Gestore</v>
      </c>
      <c r="H301" s="38" t="s">
        <v>438</v>
      </c>
      <c r="I301" s="38" t="s">
        <v>473</v>
      </c>
      <c r="J301" s="36"/>
      <c r="K301" s="20" t="s">
        <v>114</v>
      </c>
    </row>
    <row r="302" spans="1:11" x14ac:dyDescent="0.2">
      <c r="A302" s="36" t="s">
        <v>1</v>
      </c>
      <c r="B302" s="36" t="s">
        <v>621</v>
      </c>
      <c r="C302" s="37">
        <v>31</v>
      </c>
      <c r="D302" s="37"/>
      <c r="E302" s="36" t="s">
        <v>239</v>
      </c>
      <c r="F302" s="36" t="str">
        <f>VLOOKUP($E302,Codifiche!$A$2:$D$96,3,FALSE)</f>
        <v>SAC - SERVIZI GENERALI</v>
      </c>
      <c r="G302" s="36" t="str">
        <f>VLOOKUP($E302,Codifiche!$A$2:$D$96,4,FALSE)</f>
        <v>Gestore</v>
      </c>
      <c r="H302" s="38" t="s">
        <v>88</v>
      </c>
      <c r="I302" s="38" t="s">
        <v>477</v>
      </c>
      <c r="J302" s="36"/>
      <c r="K302" s="20" t="s">
        <v>116</v>
      </c>
    </row>
    <row r="303" spans="1:11" x14ac:dyDescent="0.2">
      <c r="A303" s="36" t="s">
        <v>1</v>
      </c>
      <c r="B303" s="36" t="s">
        <v>622</v>
      </c>
      <c r="C303" s="37">
        <v>7</v>
      </c>
      <c r="D303" s="37"/>
      <c r="E303" s="36" t="s">
        <v>236</v>
      </c>
      <c r="F303" s="36" t="str">
        <f>VLOOKUP($E303,Codifiche!$A$2:$D$96,3,FALSE)</f>
        <v>SAC SERVICE S.r.l.</v>
      </c>
      <c r="G303" s="36" t="str">
        <f>VLOOKUP($E303,Codifiche!$A$2:$D$96,4,FALSE)</f>
        <v>Gestore</v>
      </c>
      <c r="H303" s="38" t="s">
        <v>88</v>
      </c>
      <c r="I303" s="38" t="s">
        <v>542</v>
      </c>
      <c r="J303" s="36"/>
      <c r="K303" s="21" t="s">
        <v>111</v>
      </c>
    </row>
    <row r="304" spans="1:11" x14ac:dyDescent="0.2">
      <c r="A304" s="36" t="s">
        <v>1</v>
      </c>
      <c r="B304" s="36" t="s">
        <v>623</v>
      </c>
      <c r="C304" s="37">
        <v>314</v>
      </c>
      <c r="D304" s="37"/>
      <c r="E304" s="36" t="s">
        <v>239</v>
      </c>
      <c r="F304" s="36" t="str">
        <f>VLOOKUP($E304,Codifiche!$A$2:$D$96,3,FALSE)</f>
        <v>SAC - SERVIZI GENERALI</v>
      </c>
      <c r="G304" s="36" t="str">
        <f>VLOOKUP($E304,Codifiche!$A$2:$D$96,4,FALSE)</f>
        <v>Gestore</v>
      </c>
      <c r="H304" s="38" t="s">
        <v>88</v>
      </c>
      <c r="I304" s="38" t="s">
        <v>386</v>
      </c>
      <c r="J304" s="36"/>
      <c r="K304" s="20" t="s">
        <v>116</v>
      </c>
    </row>
    <row r="305" spans="1:11" x14ac:dyDescent="0.2">
      <c r="A305" s="36" t="s">
        <v>1</v>
      </c>
      <c r="B305" s="36" t="s">
        <v>624</v>
      </c>
      <c r="C305" s="37">
        <v>38</v>
      </c>
      <c r="D305" s="37"/>
      <c r="E305" s="36" t="s">
        <v>239</v>
      </c>
      <c r="F305" s="36" t="str">
        <f>VLOOKUP($E305,Codifiche!$A$2:$D$96,3,FALSE)</f>
        <v>SAC - SERVIZI GENERALI</v>
      </c>
      <c r="G305" s="36" t="str">
        <f>VLOOKUP($E305,Codifiche!$A$2:$D$96,4,FALSE)</f>
        <v>Gestore</v>
      </c>
      <c r="H305" s="38" t="s">
        <v>88</v>
      </c>
      <c r="I305" s="38" t="s">
        <v>386</v>
      </c>
      <c r="J305" s="36"/>
      <c r="K305" s="21" t="s">
        <v>116</v>
      </c>
    </row>
    <row r="306" spans="1:11" x14ac:dyDescent="0.2">
      <c r="A306" s="36" t="s">
        <v>1</v>
      </c>
      <c r="B306" s="36" t="s">
        <v>625</v>
      </c>
      <c r="C306" s="37">
        <v>282</v>
      </c>
      <c r="D306" s="37"/>
      <c r="E306" s="36" t="s">
        <v>239</v>
      </c>
      <c r="F306" s="36" t="str">
        <f>VLOOKUP($E306,Codifiche!$A$2:$D$96,3,FALSE)</f>
        <v>SAC - SERVIZI GENERALI</v>
      </c>
      <c r="G306" s="36" t="str">
        <f>VLOOKUP($E306,Codifiche!$A$2:$D$96,4,FALSE)</f>
        <v>Gestore</v>
      </c>
      <c r="H306" s="38" t="s">
        <v>88</v>
      </c>
      <c r="I306" s="38" t="s">
        <v>387</v>
      </c>
      <c r="J306" s="36"/>
      <c r="K306" s="20" t="s">
        <v>116</v>
      </c>
    </row>
    <row r="307" spans="1:11" x14ac:dyDescent="0.2">
      <c r="A307" s="36" t="s">
        <v>1</v>
      </c>
      <c r="B307" s="36" t="s">
        <v>626</v>
      </c>
      <c r="C307" s="37">
        <v>675</v>
      </c>
      <c r="D307" s="37"/>
      <c r="E307" s="36" t="s">
        <v>239</v>
      </c>
      <c r="F307" s="36" t="str">
        <f>VLOOKUP($E307,Codifiche!$A$2:$D$96,3,FALSE)</f>
        <v>SAC - SERVIZI GENERALI</v>
      </c>
      <c r="G307" s="36" t="str">
        <f>VLOOKUP($E307,Codifiche!$A$2:$D$96,4,FALSE)</f>
        <v>Gestore</v>
      </c>
      <c r="H307" s="38" t="s">
        <v>88</v>
      </c>
      <c r="I307" s="38" t="s">
        <v>388</v>
      </c>
      <c r="J307" s="36"/>
      <c r="K307" s="20" t="s">
        <v>116</v>
      </c>
    </row>
    <row r="308" spans="1:11" x14ac:dyDescent="0.2">
      <c r="A308" s="36" t="s">
        <v>1</v>
      </c>
      <c r="B308" s="36" t="s">
        <v>683</v>
      </c>
      <c r="C308" s="37">
        <v>29</v>
      </c>
      <c r="D308" s="37"/>
      <c r="E308" s="36" t="s">
        <v>235</v>
      </c>
      <c r="F308" s="36" t="str">
        <f>VLOOKUP($E308,Codifiche!$A$2:$D$96,3,FALSE)</f>
        <v>SAC S.p.A.</v>
      </c>
      <c r="G308" s="36" t="str">
        <f>VLOOKUP($E308,Codifiche!$A$2:$D$96,4,FALSE)</f>
        <v>Gestore</v>
      </c>
      <c r="H308" s="38" t="s">
        <v>276</v>
      </c>
      <c r="I308" s="38" t="s">
        <v>276</v>
      </c>
      <c r="J308" s="36"/>
      <c r="K308" s="21" t="s">
        <v>106</v>
      </c>
    </row>
    <row r="309" spans="1:11" x14ac:dyDescent="0.2">
      <c r="A309" s="36" t="s">
        <v>1</v>
      </c>
      <c r="B309" s="36" t="s">
        <v>684</v>
      </c>
      <c r="C309" s="37">
        <v>17</v>
      </c>
      <c r="D309" s="37"/>
      <c r="E309" s="36" t="s">
        <v>230</v>
      </c>
      <c r="F309" s="36" t="str">
        <f>VLOOKUP($E309,Codifiche!$A$2:$D$96,3,FALSE)</f>
        <v>ARGOS VIP</v>
      </c>
      <c r="G309" s="36" t="str">
        <f>VLOOKUP($E309,Codifiche!$A$2:$D$96,4,FALSE)</f>
        <v>Operatori Aeroportuali</v>
      </c>
      <c r="H309" s="38" t="s">
        <v>276</v>
      </c>
      <c r="I309" s="38" t="s">
        <v>276</v>
      </c>
      <c r="J309" s="36"/>
      <c r="K309" s="20" t="s">
        <v>137</v>
      </c>
    </row>
    <row r="310" spans="1:11" x14ac:dyDescent="0.2">
      <c r="A310" s="36" t="s">
        <v>1</v>
      </c>
      <c r="B310" s="36" t="s">
        <v>685</v>
      </c>
      <c r="C310" s="37">
        <v>11</v>
      </c>
      <c r="D310" s="37"/>
      <c r="E310" s="36" t="s">
        <v>234</v>
      </c>
      <c r="F310" s="36" t="str">
        <f>VLOOKUP($E310,Codifiche!$A$2:$D$96,3,FALSE)</f>
        <v>ITALY AVIATION SERVICE</v>
      </c>
      <c r="G310" s="36" t="str">
        <f>VLOOKUP($E310,Codifiche!$A$2:$D$96,4,FALSE)</f>
        <v>Operatori Aeroportuali</v>
      </c>
      <c r="H310" s="38" t="s">
        <v>276</v>
      </c>
      <c r="I310" s="38" t="s">
        <v>276</v>
      </c>
      <c r="J310" s="36"/>
      <c r="K310" s="21" t="s">
        <v>138</v>
      </c>
    </row>
    <row r="311" spans="1:11" x14ac:dyDescent="0.2">
      <c r="A311" s="36" t="s">
        <v>1</v>
      </c>
      <c r="B311" s="36" t="s">
        <v>686</v>
      </c>
      <c r="C311" s="37">
        <v>12</v>
      </c>
      <c r="D311" s="37"/>
      <c r="E311" s="36" t="s">
        <v>228</v>
      </c>
      <c r="F311" s="36" t="str">
        <f>VLOOKUP($E311,Codifiche!$A$2:$D$96,3,FALSE)</f>
        <v>ARE</v>
      </c>
      <c r="G311" s="36" t="str">
        <f>VLOOKUP($E311,Codifiche!$A$2:$D$96,4,FALSE)</f>
        <v>Operatori Aeroportuali</v>
      </c>
      <c r="H311" s="38" t="s">
        <v>276</v>
      </c>
      <c r="I311" s="38" t="s">
        <v>276</v>
      </c>
      <c r="J311" s="36"/>
      <c r="K311" s="20" t="s">
        <v>113</v>
      </c>
    </row>
    <row r="312" spans="1:11" x14ac:dyDescent="0.2">
      <c r="A312" s="36" t="s">
        <v>1</v>
      </c>
      <c r="B312" s="36" t="s">
        <v>687</v>
      </c>
      <c r="C312" s="37">
        <v>15</v>
      </c>
      <c r="D312" s="37"/>
      <c r="E312" s="36" t="s">
        <v>228</v>
      </c>
      <c r="F312" s="36" t="str">
        <f>VLOOKUP($E312,Codifiche!$A$2:$D$96,3,FALSE)</f>
        <v>ARE</v>
      </c>
      <c r="G312" s="36" t="str">
        <f>VLOOKUP($E312,Codifiche!$A$2:$D$96,4,FALSE)</f>
        <v>Operatori Aeroportuali</v>
      </c>
      <c r="H312" s="38" t="s">
        <v>276</v>
      </c>
      <c r="I312" s="38" t="s">
        <v>276</v>
      </c>
      <c r="J312" s="36"/>
      <c r="K312" s="20" t="s">
        <v>113</v>
      </c>
    </row>
    <row r="313" spans="1:11" x14ac:dyDescent="0.2">
      <c r="A313" s="36" t="s">
        <v>1</v>
      </c>
      <c r="B313" s="36" t="s">
        <v>688</v>
      </c>
      <c r="C313" s="37">
        <v>27</v>
      </c>
      <c r="D313" s="37"/>
      <c r="E313" s="36" t="s">
        <v>562</v>
      </c>
      <c r="F313" s="36" t="str">
        <f>VLOOKUP($E313,Codifiche!$A$2:$D$96,3,FALSE)</f>
        <v>CCM service</v>
      </c>
      <c r="G313" s="36" t="str">
        <f>VLOOKUP($E313,Codifiche!$A$2:$D$96,4,FALSE)</f>
        <v>Subconcessioni</v>
      </c>
      <c r="H313" s="38" t="s">
        <v>276</v>
      </c>
      <c r="I313" s="38" t="s">
        <v>276</v>
      </c>
      <c r="J313" s="36"/>
      <c r="K313" s="20" t="s">
        <v>123</v>
      </c>
    </row>
    <row r="314" spans="1:11" x14ac:dyDescent="0.2">
      <c r="A314" s="36" t="s">
        <v>1</v>
      </c>
      <c r="B314" s="36" t="s">
        <v>627</v>
      </c>
      <c r="C314" s="37">
        <v>18</v>
      </c>
      <c r="D314" s="37"/>
      <c r="E314" s="36" t="s">
        <v>239</v>
      </c>
      <c r="F314" s="36" t="str">
        <f>VLOOKUP($E314,Codifiche!$A$2:$D$96,3,FALSE)</f>
        <v>SAC - SERVIZI GENERALI</v>
      </c>
      <c r="G314" s="36" t="str">
        <f>VLOOKUP($E314,Codifiche!$A$2:$D$96,4,FALSE)</f>
        <v>Gestore</v>
      </c>
      <c r="H314" s="38" t="s">
        <v>504</v>
      </c>
      <c r="I314" s="38" t="s">
        <v>390</v>
      </c>
      <c r="J314" s="36"/>
      <c r="K314" s="21" t="s">
        <v>116</v>
      </c>
    </row>
    <row r="315" spans="1:11" x14ac:dyDescent="0.2">
      <c r="A315" s="36" t="s">
        <v>1</v>
      </c>
      <c r="B315" s="36" t="s">
        <v>628</v>
      </c>
      <c r="C315" s="37">
        <v>9</v>
      </c>
      <c r="D315" s="37"/>
      <c r="E315" s="36" t="s">
        <v>239</v>
      </c>
      <c r="F315" s="36" t="str">
        <f>VLOOKUP($E315,Codifiche!$A$2:$D$96,3,FALSE)</f>
        <v>SAC - SERVIZI GENERALI</v>
      </c>
      <c r="G315" s="36" t="str">
        <f>VLOOKUP($E315,Codifiche!$A$2:$D$96,4,FALSE)</f>
        <v>Gestore</v>
      </c>
      <c r="H315" s="38" t="s">
        <v>476</v>
      </c>
      <c r="I315" s="38" t="s">
        <v>391</v>
      </c>
      <c r="J315" s="36"/>
      <c r="K315" s="21" t="s">
        <v>116</v>
      </c>
    </row>
    <row r="316" spans="1:11" x14ac:dyDescent="0.2">
      <c r="A316" s="36" t="s">
        <v>1</v>
      </c>
      <c r="B316" s="36" t="s">
        <v>629</v>
      </c>
      <c r="C316" s="37">
        <v>68</v>
      </c>
      <c r="D316" s="37"/>
      <c r="E316" s="36" t="s">
        <v>239</v>
      </c>
      <c r="F316" s="36" t="str">
        <f>VLOOKUP($E316,Codifiche!$A$2:$D$96,3,FALSE)</f>
        <v>SAC - SERVIZI GENERALI</v>
      </c>
      <c r="G316" s="36" t="str">
        <f>VLOOKUP($E316,Codifiche!$A$2:$D$96,4,FALSE)</f>
        <v>Gestore</v>
      </c>
      <c r="H316" s="38" t="s">
        <v>88</v>
      </c>
      <c r="I316" s="38" t="s">
        <v>498</v>
      </c>
      <c r="J316" s="36"/>
      <c r="K316" s="20" t="s">
        <v>116</v>
      </c>
    </row>
    <row r="317" spans="1:11" x14ac:dyDescent="0.2">
      <c r="A317" s="36" t="s">
        <v>1</v>
      </c>
      <c r="B317" s="36" t="s">
        <v>630</v>
      </c>
      <c r="C317" s="37">
        <v>20</v>
      </c>
      <c r="D317" s="37"/>
      <c r="E317" s="36" t="s">
        <v>239</v>
      </c>
      <c r="F317" s="36" t="str">
        <f>VLOOKUP($E317,Codifiche!$A$2:$D$96,3,FALSE)</f>
        <v>SAC - SERVIZI GENERALI</v>
      </c>
      <c r="G317" s="36" t="str">
        <f>VLOOKUP($E317,Codifiche!$A$2:$D$96,4,FALSE)</f>
        <v>Gestore</v>
      </c>
      <c r="H317" s="38" t="s">
        <v>504</v>
      </c>
      <c r="I317" s="38" t="s">
        <v>390</v>
      </c>
      <c r="J317" s="36"/>
      <c r="K317" s="21" t="s">
        <v>116</v>
      </c>
    </row>
    <row r="318" spans="1:11" x14ac:dyDescent="0.2">
      <c r="A318" s="36" t="s">
        <v>1</v>
      </c>
      <c r="B318" s="36" t="s">
        <v>631</v>
      </c>
      <c r="C318" s="37">
        <v>5</v>
      </c>
      <c r="D318" s="37"/>
      <c r="E318" s="36" t="s">
        <v>239</v>
      </c>
      <c r="F318" s="36" t="str">
        <f>VLOOKUP($E318,Codifiche!$A$2:$D$96,3,FALSE)</f>
        <v>SAC - SERVIZI GENERALI</v>
      </c>
      <c r="G318" s="36" t="str">
        <f>VLOOKUP($E318,Codifiche!$A$2:$D$96,4,FALSE)</f>
        <v>Gestore</v>
      </c>
      <c r="H318" s="38" t="s">
        <v>476</v>
      </c>
      <c r="I318" s="38" t="s">
        <v>391</v>
      </c>
      <c r="J318" s="36"/>
      <c r="K318" s="20" t="s">
        <v>116</v>
      </c>
    </row>
    <row r="319" spans="1:11" x14ac:dyDescent="0.2">
      <c r="A319" s="36" t="s">
        <v>1</v>
      </c>
      <c r="B319" s="36" t="s">
        <v>632</v>
      </c>
      <c r="C319" s="37">
        <v>54</v>
      </c>
      <c r="D319" s="37"/>
      <c r="E319" s="36" t="s">
        <v>239</v>
      </c>
      <c r="F319" s="36" t="str">
        <f>VLOOKUP($E319,Codifiche!$A$2:$D$96,3,FALSE)</f>
        <v>SAC - SERVIZI GENERALI</v>
      </c>
      <c r="G319" s="36" t="str">
        <f>VLOOKUP($E319,Codifiche!$A$2:$D$96,4,FALSE)</f>
        <v>Gestore</v>
      </c>
      <c r="H319" s="38" t="s">
        <v>88</v>
      </c>
      <c r="I319" s="38" t="s">
        <v>499</v>
      </c>
      <c r="J319" s="36"/>
      <c r="K319" s="20" t="s">
        <v>116</v>
      </c>
    </row>
    <row r="320" spans="1:11" x14ac:dyDescent="0.2">
      <c r="A320" s="36" t="s">
        <v>1</v>
      </c>
      <c r="B320" s="36" t="s">
        <v>634</v>
      </c>
      <c r="C320" s="37">
        <v>9</v>
      </c>
      <c r="D320" s="37"/>
      <c r="E320" s="36" t="s">
        <v>239</v>
      </c>
      <c r="F320" s="36" t="str">
        <f>VLOOKUP($E320,Codifiche!$A$2:$D$96,3,FALSE)</f>
        <v>SAC - SERVIZI GENERALI</v>
      </c>
      <c r="G320" s="36" t="str">
        <f>VLOOKUP($E320,Codifiche!$A$2:$D$96,4,FALSE)</f>
        <v>Gestore</v>
      </c>
      <c r="H320" s="38" t="s">
        <v>476</v>
      </c>
      <c r="I320" s="38" t="s">
        <v>392</v>
      </c>
      <c r="J320" s="36"/>
      <c r="K320" s="20" t="s">
        <v>116</v>
      </c>
    </row>
    <row r="321" spans="1:11" x14ac:dyDescent="0.2">
      <c r="A321" s="36" t="s">
        <v>1</v>
      </c>
      <c r="B321" s="36" t="s">
        <v>635</v>
      </c>
      <c r="C321" s="37">
        <v>17</v>
      </c>
      <c r="D321" s="37"/>
      <c r="E321" s="36" t="s">
        <v>239</v>
      </c>
      <c r="F321" s="36" t="str">
        <f>VLOOKUP($E321,Codifiche!$A$2:$D$96,3,FALSE)</f>
        <v>SAC - SERVIZI GENERALI</v>
      </c>
      <c r="G321" s="36" t="str">
        <f>VLOOKUP($E321,Codifiche!$A$2:$D$96,4,FALSE)</f>
        <v>Gestore</v>
      </c>
      <c r="H321" s="38" t="s">
        <v>88</v>
      </c>
      <c r="I321" s="38" t="s">
        <v>393</v>
      </c>
      <c r="J321" s="36"/>
      <c r="K321" s="21" t="s">
        <v>116</v>
      </c>
    </row>
    <row r="322" spans="1:11" x14ac:dyDescent="0.2">
      <c r="A322" s="36" t="s">
        <v>1</v>
      </c>
      <c r="B322" s="36" t="s">
        <v>636</v>
      </c>
      <c r="C322" s="37">
        <v>2175</v>
      </c>
      <c r="D322" s="37"/>
      <c r="E322" s="36" t="s">
        <v>237</v>
      </c>
      <c r="F322" s="36" t="str">
        <f>VLOOKUP($E322,Codifiche!$A$2:$D$96,3,FALSE)</f>
        <v>SAC - LOCALI TECNICI</v>
      </c>
      <c r="G322" s="36" t="str">
        <f>VLOOKUP($E322,Codifiche!$A$2:$D$96,4,FALSE)</f>
        <v>Gestore</v>
      </c>
      <c r="H322" s="38" t="s">
        <v>438</v>
      </c>
      <c r="I322" s="38" t="s">
        <v>394</v>
      </c>
      <c r="J322" s="36"/>
      <c r="K322" s="20" t="s">
        <v>114</v>
      </c>
    </row>
    <row r="323" spans="1:11" ht="13.2" thickBot="1" x14ac:dyDescent="0.25">
      <c r="A323" s="39" t="s">
        <v>1</v>
      </c>
      <c r="B323" s="39" t="s">
        <v>637</v>
      </c>
      <c r="C323" s="40">
        <v>161</v>
      </c>
      <c r="D323" s="40"/>
      <c r="E323" s="39" t="s">
        <v>239</v>
      </c>
      <c r="F323" s="39" t="str">
        <f>VLOOKUP($E323,Codifiche!$A$2:$D$96,3,FALSE)</f>
        <v>SAC - SERVIZI GENERALI</v>
      </c>
      <c r="G323" s="39" t="str">
        <f>VLOOKUP($E323,Codifiche!$A$2:$D$96,4,FALSE)</f>
        <v>Gestore</v>
      </c>
      <c r="H323" s="41" t="s">
        <v>88</v>
      </c>
      <c r="I323" s="41" t="s">
        <v>395</v>
      </c>
      <c r="J323" s="39"/>
      <c r="K323" s="22" t="s">
        <v>116</v>
      </c>
    </row>
    <row r="324" spans="1:11" ht="13.2" thickTop="1" x14ac:dyDescent="0.2">
      <c r="A324" s="42" t="s">
        <v>3</v>
      </c>
      <c r="B324" s="42" t="s">
        <v>41</v>
      </c>
      <c r="C324" s="43">
        <v>109</v>
      </c>
      <c r="D324" s="43"/>
      <c r="E324" s="42" t="s">
        <v>567</v>
      </c>
      <c r="F324" s="42" t="str">
        <f>VLOOKUP($E324,Codifiche!$A$2:$D$96,3,FALSE)</f>
        <v>ALITALIA CAI - SALA VIP</v>
      </c>
      <c r="G324" s="42" t="str">
        <f>VLOOKUP($E324,Codifiche!$A$2:$D$96,4,FALSE)</f>
        <v>Subconcessioni</v>
      </c>
      <c r="H324" s="44" t="s">
        <v>276</v>
      </c>
      <c r="I324" s="44" t="s">
        <v>554</v>
      </c>
      <c r="J324" s="42"/>
      <c r="K324" s="24" t="s">
        <v>108</v>
      </c>
    </row>
    <row r="325" spans="1:11" x14ac:dyDescent="0.2">
      <c r="A325" s="36" t="s">
        <v>3</v>
      </c>
      <c r="B325" s="36" t="s">
        <v>593</v>
      </c>
      <c r="C325" s="37">
        <v>15</v>
      </c>
      <c r="D325" s="37"/>
      <c r="E325" s="36" t="s">
        <v>225</v>
      </c>
      <c r="F325" s="36" t="str">
        <f>VLOOKUP($E325,Codifiche!$A$2:$D$96,3,FALSE)</f>
        <v>ITA</v>
      </c>
      <c r="G325" s="36" t="str">
        <f>VLOOKUP($E325,Codifiche!$A$2:$D$96,4,FALSE)</f>
        <v>Operatori Aeroportuali</v>
      </c>
      <c r="H325" s="38" t="s">
        <v>276</v>
      </c>
      <c r="I325" s="38" t="s">
        <v>396</v>
      </c>
      <c r="J325" s="36"/>
      <c r="K325" s="21" t="s">
        <v>108</v>
      </c>
    </row>
    <row r="326" spans="1:11" x14ac:dyDescent="0.2">
      <c r="A326" s="36" t="s">
        <v>3</v>
      </c>
      <c r="B326" s="36" t="s">
        <v>594</v>
      </c>
      <c r="C326" s="37">
        <v>5</v>
      </c>
      <c r="D326" s="37"/>
      <c r="E326" s="36" t="s">
        <v>729</v>
      </c>
      <c r="F326" s="36" t="str">
        <f>VLOOKUP($E326,Codifiche!$A$2:$D$96,3,FALSE)</f>
        <v>GH CATANIA</v>
      </c>
      <c r="G326" s="36" t="str">
        <f>VLOOKUP($E326,Codifiche!$A$2:$D$96,4,FALSE)</f>
        <v>Operatori Aeroportuali</v>
      </c>
      <c r="H326" s="38" t="s">
        <v>276</v>
      </c>
      <c r="I326" s="38" t="s">
        <v>398</v>
      </c>
      <c r="J326" s="36"/>
      <c r="K326" s="20" t="s">
        <v>109</v>
      </c>
    </row>
    <row r="327" spans="1:11" x14ac:dyDescent="0.2">
      <c r="A327" s="36" t="s">
        <v>3</v>
      </c>
      <c r="B327" s="36" t="s">
        <v>595</v>
      </c>
      <c r="C327" s="37">
        <v>5</v>
      </c>
      <c r="D327" s="37"/>
      <c r="E327" s="36" t="s">
        <v>252</v>
      </c>
      <c r="F327" s="36" t="str">
        <f>VLOOKUP($E327,Codifiche!$A$2:$D$96,3,FALSE)</f>
        <v>AREE COMMERCIALI A DISPOSIZIONE</v>
      </c>
      <c r="G327" s="36" t="str">
        <f>VLOOKUP($E327,Codifiche!$A$2:$D$96,4,FALSE)</f>
        <v>Subconcessioni</v>
      </c>
      <c r="H327" s="38" t="s">
        <v>461</v>
      </c>
      <c r="I327" s="38" t="s">
        <v>301</v>
      </c>
      <c r="J327" s="36"/>
      <c r="K327" s="20" t="s">
        <v>126</v>
      </c>
    </row>
    <row r="328" spans="1:11" x14ac:dyDescent="0.2">
      <c r="A328" s="36" t="s">
        <v>3</v>
      </c>
      <c r="B328" s="36" t="s">
        <v>596</v>
      </c>
      <c r="C328" s="37">
        <v>5</v>
      </c>
      <c r="D328" s="37"/>
      <c r="E328" s="36" t="s">
        <v>267</v>
      </c>
      <c r="F328" s="36" t="str">
        <f>VLOOKUP($E328,Codifiche!$A$2:$D$96,3,FALSE)</f>
        <v>TRAVELEX</v>
      </c>
      <c r="G328" s="36" t="str">
        <f>VLOOKUP($E328,Codifiche!$A$2:$D$96,4,FALSE)</f>
        <v>Subconcessioni</v>
      </c>
      <c r="H328" s="38" t="s">
        <v>461</v>
      </c>
      <c r="I328" s="38" t="s">
        <v>355</v>
      </c>
      <c r="J328" s="36"/>
      <c r="K328" s="21" t="s">
        <v>126</v>
      </c>
    </row>
    <row r="329" spans="1:11" x14ac:dyDescent="0.2">
      <c r="A329" s="36" t="s">
        <v>3</v>
      </c>
      <c r="B329" s="36" t="s">
        <v>597</v>
      </c>
      <c r="C329" s="37">
        <v>5</v>
      </c>
      <c r="D329" s="37"/>
      <c r="E329" s="36" t="s">
        <v>252</v>
      </c>
      <c r="F329" s="36" t="str">
        <f>VLOOKUP($E329,Codifiche!$A$2:$D$96,3,FALSE)</f>
        <v>AREE COMMERCIALI A DISPOSIZIONE</v>
      </c>
      <c r="G329" s="36" t="str">
        <f>VLOOKUP($E329,Codifiche!$A$2:$D$96,4,FALSE)</f>
        <v>Subconcessioni</v>
      </c>
      <c r="H329" s="38" t="s">
        <v>461</v>
      </c>
      <c r="I329" s="38" t="s">
        <v>301</v>
      </c>
      <c r="J329" s="36"/>
      <c r="K329" s="20" t="s">
        <v>126</v>
      </c>
    </row>
    <row r="330" spans="1:11" x14ac:dyDescent="0.2">
      <c r="A330" s="36" t="s">
        <v>3</v>
      </c>
      <c r="B330" s="36" t="s">
        <v>42</v>
      </c>
      <c r="C330" s="37">
        <v>15</v>
      </c>
      <c r="D330" s="37"/>
      <c r="E330" s="36" t="s">
        <v>243</v>
      </c>
      <c r="F330" s="36" t="str">
        <f>VLOOKUP($E330,Codifiche!$A$2:$D$96,3,FALSE)</f>
        <v>POLIZIA</v>
      </c>
      <c r="G330" s="36" t="str">
        <f>VLOOKUP($E330,Codifiche!$A$2:$D$96,4,FALSE)</f>
        <v>Enti di Stato</v>
      </c>
      <c r="H330" s="38" t="s">
        <v>276</v>
      </c>
      <c r="I330" s="38" t="s">
        <v>397</v>
      </c>
      <c r="J330" s="36"/>
      <c r="K330" s="20" t="s">
        <v>111</v>
      </c>
    </row>
    <row r="331" spans="1:11" x14ac:dyDescent="0.2">
      <c r="A331" s="36" t="s">
        <v>3</v>
      </c>
      <c r="B331" s="36" t="s">
        <v>598</v>
      </c>
      <c r="C331" s="37">
        <v>4</v>
      </c>
      <c r="D331" s="37"/>
      <c r="E331" s="36" t="s">
        <v>243</v>
      </c>
      <c r="F331" s="36" t="str">
        <f>VLOOKUP($E331,Codifiche!$A$2:$D$96,3,FALSE)</f>
        <v>POLIZIA</v>
      </c>
      <c r="G331" s="36" t="str">
        <f>VLOOKUP($E331,Codifiche!$A$2:$D$96,4,FALSE)</f>
        <v>Enti di Stato</v>
      </c>
      <c r="H331" s="38" t="s">
        <v>399</v>
      </c>
      <c r="I331" s="38" t="s">
        <v>399</v>
      </c>
      <c r="J331" s="36"/>
      <c r="K331" s="21" t="s">
        <v>111</v>
      </c>
    </row>
    <row r="332" spans="1:11" x14ac:dyDescent="0.2">
      <c r="A332" s="36" t="s">
        <v>3</v>
      </c>
      <c r="B332" s="36" t="s">
        <v>43</v>
      </c>
      <c r="C332" s="37">
        <v>30</v>
      </c>
      <c r="D332" s="37"/>
      <c r="E332" s="36" t="s">
        <v>239</v>
      </c>
      <c r="F332" s="36" t="str">
        <f>VLOOKUP($E332,Codifiche!$A$2:$D$96,3,FALSE)</f>
        <v>SAC - SERVIZI GENERALI</v>
      </c>
      <c r="G332" s="36" t="str">
        <f>VLOOKUP($E332,Codifiche!$A$2:$D$96,4,FALSE)</f>
        <v>Gestore</v>
      </c>
      <c r="H332" s="38" t="s">
        <v>315</v>
      </c>
      <c r="I332" s="38" t="s">
        <v>517</v>
      </c>
      <c r="J332" s="36"/>
      <c r="K332" s="21" t="s">
        <v>111</v>
      </c>
    </row>
    <row r="333" spans="1:11" x14ac:dyDescent="0.2">
      <c r="A333" s="36" t="s">
        <v>3</v>
      </c>
      <c r="B333" s="36" t="s">
        <v>45</v>
      </c>
      <c r="C333" s="37">
        <v>17</v>
      </c>
      <c r="D333" s="37"/>
      <c r="E333" s="36" t="s">
        <v>243</v>
      </c>
      <c r="F333" s="36" t="str">
        <f>VLOOKUP($E333,Codifiche!$A$2:$D$96,3,FALSE)</f>
        <v>POLIZIA</v>
      </c>
      <c r="G333" s="36" t="str">
        <f>VLOOKUP($E333,Codifiche!$A$2:$D$96,4,FALSE)</f>
        <v>Enti di Stato</v>
      </c>
      <c r="H333" s="38" t="s">
        <v>276</v>
      </c>
      <c r="I333" s="38" t="s">
        <v>276</v>
      </c>
      <c r="J333" s="36"/>
      <c r="K333" s="21" t="s">
        <v>111</v>
      </c>
    </row>
    <row r="334" spans="1:11" x14ac:dyDescent="0.2">
      <c r="A334" s="36" t="s">
        <v>3</v>
      </c>
      <c r="B334" s="36" t="s">
        <v>46</v>
      </c>
      <c r="C334" s="37">
        <v>16</v>
      </c>
      <c r="D334" s="37"/>
      <c r="E334" s="36" t="s">
        <v>243</v>
      </c>
      <c r="F334" s="36" t="str">
        <f>VLOOKUP($E334,Codifiche!$A$2:$D$96,3,FALSE)</f>
        <v>POLIZIA</v>
      </c>
      <c r="G334" s="36" t="str">
        <f>VLOOKUP($E334,Codifiche!$A$2:$D$96,4,FALSE)</f>
        <v>Enti di Stato</v>
      </c>
      <c r="H334" s="38" t="s">
        <v>276</v>
      </c>
      <c r="I334" s="38" t="s">
        <v>276</v>
      </c>
      <c r="J334" s="36"/>
      <c r="K334" s="20" t="s">
        <v>111</v>
      </c>
    </row>
    <row r="335" spans="1:11" x14ac:dyDescent="0.2">
      <c r="A335" s="36" t="s">
        <v>3</v>
      </c>
      <c r="B335" s="36" t="s">
        <v>48</v>
      </c>
      <c r="C335" s="37">
        <v>21</v>
      </c>
      <c r="D335" s="37"/>
      <c r="E335" s="36" t="s">
        <v>243</v>
      </c>
      <c r="F335" s="36" t="str">
        <f>VLOOKUP($E335,Codifiche!$A$2:$D$96,3,FALSE)</f>
        <v>POLIZIA</v>
      </c>
      <c r="G335" s="36" t="str">
        <f>VLOOKUP($E335,Codifiche!$A$2:$D$96,4,FALSE)</f>
        <v>Enti di Stato</v>
      </c>
      <c r="H335" s="38" t="s">
        <v>276</v>
      </c>
      <c r="I335" s="38" t="s">
        <v>276</v>
      </c>
      <c r="J335" s="36"/>
      <c r="K335" s="20" t="s">
        <v>107</v>
      </c>
    </row>
    <row r="336" spans="1:11" x14ac:dyDescent="0.2">
      <c r="A336" s="36" t="s">
        <v>3</v>
      </c>
      <c r="B336" s="36" t="s">
        <v>599</v>
      </c>
      <c r="C336" s="37">
        <v>3</v>
      </c>
      <c r="D336" s="37"/>
      <c r="E336" s="36" t="s">
        <v>243</v>
      </c>
      <c r="F336" s="36" t="str">
        <f>VLOOKUP($E336,Codifiche!$A$2:$D$96,3,FALSE)</f>
        <v>POLIZIA</v>
      </c>
      <c r="G336" s="36" t="str">
        <f>VLOOKUP($E336,Codifiche!$A$2:$D$96,4,FALSE)</f>
        <v>Enti di Stato</v>
      </c>
      <c r="H336" s="38" t="s">
        <v>88</v>
      </c>
      <c r="I336" s="38" t="s">
        <v>88</v>
      </c>
      <c r="J336" s="36"/>
      <c r="K336" s="20" t="s">
        <v>107</v>
      </c>
    </row>
    <row r="337" spans="1:11" x14ac:dyDescent="0.2">
      <c r="A337" s="36" t="s">
        <v>3</v>
      </c>
      <c r="B337" s="36" t="s">
        <v>600</v>
      </c>
      <c r="C337" s="37">
        <v>30</v>
      </c>
      <c r="D337" s="37"/>
      <c r="E337" s="36" t="s">
        <v>243</v>
      </c>
      <c r="F337" s="36" t="str">
        <f>VLOOKUP($E337,Codifiche!$A$2:$D$96,3,FALSE)</f>
        <v>POLIZIA</v>
      </c>
      <c r="G337" s="36" t="str">
        <f>VLOOKUP($E337,Codifiche!$A$2:$D$96,4,FALSE)</f>
        <v>Enti di Stato</v>
      </c>
      <c r="H337" s="38" t="s">
        <v>276</v>
      </c>
      <c r="I337" s="38" t="s">
        <v>276</v>
      </c>
      <c r="J337" s="36"/>
      <c r="K337" s="20" t="s">
        <v>107</v>
      </c>
    </row>
    <row r="338" spans="1:11" x14ac:dyDescent="0.2">
      <c r="A338" s="36" t="s">
        <v>3</v>
      </c>
      <c r="B338" s="36" t="s">
        <v>601</v>
      </c>
      <c r="C338" s="37">
        <v>9</v>
      </c>
      <c r="D338" s="37"/>
      <c r="E338" s="36" t="s">
        <v>237</v>
      </c>
      <c r="F338" s="36" t="str">
        <f>VLOOKUP($E338,Codifiche!$A$2:$D$96,3,FALSE)</f>
        <v>SAC - LOCALI TECNICI</v>
      </c>
      <c r="G338" s="36" t="str">
        <f>VLOOKUP($E338,Codifiche!$A$2:$D$96,4,FALSE)</f>
        <v>Gestore</v>
      </c>
      <c r="H338" s="38" t="s">
        <v>438</v>
      </c>
      <c r="I338" s="38" t="s">
        <v>381</v>
      </c>
      <c r="J338" s="36"/>
      <c r="K338" s="20" t="s">
        <v>107</v>
      </c>
    </row>
    <row r="339" spans="1:11" x14ac:dyDescent="0.2">
      <c r="A339" s="36" t="s">
        <v>3</v>
      </c>
      <c r="B339" s="36" t="s">
        <v>49</v>
      </c>
      <c r="C339" s="37">
        <v>8</v>
      </c>
      <c r="D339" s="37"/>
      <c r="E339" s="36" t="s">
        <v>236</v>
      </c>
      <c r="F339" s="36" t="str">
        <f>VLOOKUP($E339,Codifiche!$A$2:$D$96,3,FALSE)</f>
        <v>SAC SERVICE S.r.l.</v>
      </c>
      <c r="G339" s="36" t="str">
        <f>VLOOKUP($E339,Codifiche!$A$2:$D$96,4,FALSE)</f>
        <v>Gestore</v>
      </c>
      <c r="H339" s="38" t="s">
        <v>504</v>
      </c>
      <c r="I339" s="38" t="s">
        <v>390</v>
      </c>
      <c r="J339" s="36"/>
      <c r="K339" s="20" t="s">
        <v>111</v>
      </c>
    </row>
    <row r="340" spans="1:11" x14ac:dyDescent="0.2">
      <c r="A340" s="36" t="s">
        <v>3</v>
      </c>
      <c r="B340" s="36" t="s">
        <v>50</v>
      </c>
      <c r="C340" s="37">
        <v>21</v>
      </c>
      <c r="D340" s="37"/>
      <c r="E340" s="36" t="s">
        <v>236</v>
      </c>
      <c r="F340" s="36" t="str">
        <f>VLOOKUP($E340,Codifiche!$A$2:$D$96,3,FALSE)</f>
        <v>SAC SERVICE S.r.l.</v>
      </c>
      <c r="G340" s="36" t="str">
        <f>VLOOKUP($E340,Codifiche!$A$2:$D$96,4,FALSE)</f>
        <v>Gestore</v>
      </c>
      <c r="H340" s="38" t="s">
        <v>276</v>
      </c>
      <c r="I340" s="38" t="s">
        <v>545</v>
      </c>
      <c r="J340" s="36"/>
      <c r="K340" s="20" t="s">
        <v>107</v>
      </c>
    </row>
    <row r="341" spans="1:11" x14ac:dyDescent="0.2">
      <c r="A341" s="36" t="s">
        <v>3</v>
      </c>
      <c r="B341" s="36" t="s">
        <v>602</v>
      </c>
      <c r="C341" s="37">
        <v>3</v>
      </c>
      <c r="D341" s="37"/>
      <c r="E341" s="36" t="s">
        <v>236</v>
      </c>
      <c r="F341" s="36" t="str">
        <f>VLOOKUP($E341,Codifiche!$A$2:$D$96,3,FALSE)</f>
        <v>SAC SERVICE S.r.l.</v>
      </c>
      <c r="G341" s="36" t="str">
        <f>VLOOKUP($E341,Codifiche!$A$2:$D$96,4,FALSE)</f>
        <v>Gestore</v>
      </c>
      <c r="H341" s="38" t="s">
        <v>88</v>
      </c>
      <c r="I341" s="38" t="s">
        <v>546</v>
      </c>
      <c r="J341" s="36"/>
      <c r="K341" s="20" t="s">
        <v>107</v>
      </c>
    </row>
    <row r="342" spans="1:11" x14ac:dyDescent="0.2">
      <c r="A342" s="36" t="s">
        <v>3</v>
      </c>
      <c r="B342" s="36" t="s">
        <v>603</v>
      </c>
      <c r="C342" s="37">
        <v>30</v>
      </c>
      <c r="D342" s="37"/>
      <c r="E342" s="36" t="s">
        <v>236</v>
      </c>
      <c r="F342" s="36" t="str">
        <f>VLOOKUP($E342,Codifiche!$A$2:$D$96,3,FALSE)</f>
        <v>SAC SERVICE S.r.l.</v>
      </c>
      <c r="G342" s="36" t="str">
        <f>VLOOKUP($E342,Codifiche!$A$2:$D$96,4,FALSE)</f>
        <v>Gestore</v>
      </c>
      <c r="H342" s="38" t="s">
        <v>377</v>
      </c>
      <c r="I342" s="38" t="s">
        <v>547</v>
      </c>
      <c r="J342" s="36"/>
      <c r="K342" s="20" t="s">
        <v>107</v>
      </c>
    </row>
    <row r="343" spans="1:11" x14ac:dyDescent="0.2">
      <c r="A343" s="36" t="s">
        <v>3</v>
      </c>
      <c r="B343" s="36" t="s">
        <v>51</v>
      </c>
      <c r="C343" s="37">
        <v>16</v>
      </c>
      <c r="D343" s="37"/>
      <c r="E343" s="36" t="s">
        <v>729</v>
      </c>
      <c r="F343" s="36" t="str">
        <f>VLOOKUP($E343,Codifiche!$A$2:$D$96,3,FALSE)</f>
        <v>GH CATANIA</v>
      </c>
      <c r="G343" s="36" t="str">
        <f>VLOOKUP($E343,Codifiche!$A$2:$D$96,4,FALSE)</f>
        <v>Operatori Aeroportuali</v>
      </c>
      <c r="H343" s="38" t="s">
        <v>276</v>
      </c>
      <c r="I343" s="38" t="s">
        <v>276</v>
      </c>
      <c r="J343" s="36"/>
      <c r="K343" s="21" t="s">
        <v>109</v>
      </c>
    </row>
    <row r="344" spans="1:11" x14ac:dyDescent="0.2">
      <c r="A344" s="36" t="s">
        <v>3</v>
      </c>
      <c r="B344" s="36" t="s">
        <v>52</v>
      </c>
      <c r="C344" s="37">
        <v>15</v>
      </c>
      <c r="D344" s="37"/>
      <c r="E344" s="36" t="s">
        <v>729</v>
      </c>
      <c r="F344" s="36" t="str">
        <f>VLOOKUP($E344,Codifiche!$A$2:$D$96,3,FALSE)</f>
        <v>GH CATANIA</v>
      </c>
      <c r="G344" s="36" t="str">
        <f>VLOOKUP($E344,Codifiche!$A$2:$D$96,4,FALSE)</f>
        <v>Operatori Aeroportuali</v>
      </c>
      <c r="H344" s="38" t="s">
        <v>276</v>
      </c>
      <c r="I344" s="38" t="s">
        <v>276</v>
      </c>
      <c r="J344" s="36"/>
      <c r="K344" s="20" t="s">
        <v>109</v>
      </c>
    </row>
    <row r="345" spans="1:11" x14ac:dyDescent="0.2">
      <c r="A345" s="36" t="s">
        <v>3</v>
      </c>
      <c r="B345" s="36" t="s">
        <v>604</v>
      </c>
      <c r="C345" s="37">
        <v>17</v>
      </c>
      <c r="D345" s="37"/>
      <c r="E345" s="36" t="s">
        <v>229</v>
      </c>
      <c r="F345" s="36" t="str">
        <f>VLOOKUP($E345,Codifiche!$A$2:$D$96,3,FALSE)</f>
        <v>Ata Airports SpA</v>
      </c>
      <c r="G345" s="36" t="str">
        <f>VLOOKUP($E345,Codifiche!$A$2:$D$96,4,FALSE)</f>
        <v>Operatori Aeroportuali</v>
      </c>
      <c r="H345" s="38" t="s">
        <v>276</v>
      </c>
      <c r="I345" s="38" t="s">
        <v>276</v>
      </c>
      <c r="J345" s="36"/>
      <c r="K345" s="21" t="s">
        <v>121</v>
      </c>
    </row>
    <row r="346" spans="1:11" x14ac:dyDescent="0.2">
      <c r="A346" s="36" t="s">
        <v>3</v>
      </c>
      <c r="B346" s="36" t="s">
        <v>605</v>
      </c>
      <c r="C346" s="37">
        <v>19</v>
      </c>
      <c r="D346" s="37"/>
      <c r="E346" s="36" t="s">
        <v>729</v>
      </c>
      <c r="F346" s="36" t="str">
        <f>VLOOKUP($E346,Codifiche!$A$2:$D$96,3,FALSE)</f>
        <v>GH CATANIA</v>
      </c>
      <c r="G346" s="36" t="str">
        <f>VLOOKUP($E346,Codifiche!$A$2:$D$96,4,FALSE)</f>
        <v>Operatori Aeroportuali</v>
      </c>
      <c r="H346" s="38" t="s">
        <v>276</v>
      </c>
      <c r="I346" s="38" t="s">
        <v>276</v>
      </c>
      <c r="J346" s="36"/>
      <c r="K346" s="21" t="s">
        <v>106</v>
      </c>
    </row>
    <row r="347" spans="1:11" x14ac:dyDescent="0.2">
      <c r="A347" s="36" t="s">
        <v>3</v>
      </c>
      <c r="B347" s="36" t="s">
        <v>53</v>
      </c>
      <c r="C347" s="37">
        <v>10</v>
      </c>
      <c r="D347" s="37"/>
      <c r="E347" s="36" t="s">
        <v>729</v>
      </c>
      <c r="F347" s="36" t="str">
        <f>VLOOKUP($E347,Codifiche!$A$2:$D$96,3,FALSE)</f>
        <v>GH CATANIA</v>
      </c>
      <c r="G347" s="36" t="str">
        <f>VLOOKUP($E347,Codifiche!$A$2:$D$96,4,FALSE)</f>
        <v>Operatori Aeroportuali</v>
      </c>
      <c r="H347" s="38" t="s">
        <v>276</v>
      </c>
      <c r="I347" s="38" t="s">
        <v>276</v>
      </c>
      <c r="J347" s="36"/>
      <c r="K347" s="21" t="s">
        <v>109</v>
      </c>
    </row>
    <row r="348" spans="1:11" x14ac:dyDescent="0.2">
      <c r="A348" s="36" t="s">
        <v>3</v>
      </c>
      <c r="B348" s="36" t="s">
        <v>54</v>
      </c>
      <c r="C348" s="37">
        <v>21</v>
      </c>
      <c r="D348" s="37"/>
      <c r="E348" s="36" t="s">
        <v>729</v>
      </c>
      <c r="F348" s="36" t="str">
        <f>VLOOKUP($E348,Codifiche!$A$2:$D$96,3,FALSE)</f>
        <v>GH CATANIA</v>
      </c>
      <c r="G348" s="36" t="str">
        <f>VLOOKUP($E348,Codifiche!$A$2:$D$96,4,FALSE)</f>
        <v>Operatori Aeroportuali</v>
      </c>
      <c r="H348" s="38" t="s">
        <v>276</v>
      </c>
      <c r="I348" s="38" t="s">
        <v>276</v>
      </c>
      <c r="J348" s="36"/>
      <c r="K348" s="20" t="s">
        <v>106</v>
      </c>
    </row>
    <row r="349" spans="1:11" x14ac:dyDescent="0.2">
      <c r="A349" s="36" t="s">
        <v>3</v>
      </c>
      <c r="B349" s="36" t="s">
        <v>56</v>
      </c>
      <c r="C349" s="37">
        <v>12</v>
      </c>
      <c r="D349" s="37"/>
      <c r="E349" s="36" t="s">
        <v>247</v>
      </c>
      <c r="F349" s="36" t="str">
        <f>VLOOKUP($E349,Codifiche!$A$2:$D$96,3,FALSE)</f>
        <v>DOGANA</v>
      </c>
      <c r="G349" s="36" t="str">
        <f>VLOOKUP($E349,Codifiche!$A$2:$D$96,4,FALSE)</f>
        <v>Enti di Stato</v>
      </c>
      <c r="H349" s="38" t="s">
        <v>276</v>
      </c>
      <c r="I349" s="38" t="s">
        <v>276</v>
      </c>
      <c r="J349" s="36"/>
      <c r="K349" s="21" t="s">
        <v>125</v>
      </c>
    </row>
    <row r="350" spans="1:11" x14ac:dyDescent="0.2">
      <c r="A350" s="36" t="s">
        <v>3</v>
      </c>
      <c r="B350" s="36" t="s">
        <v>58</v>
      </c>
      <c r="C350" s="37">
        <v>16</v>
      </c>
      <c r="D350" s="37"/>
      <c r="E350" s="36" t="s">
        <v>247</v>
      </c>
      <c r="F350" s="36" t="str">
        <f>VLOOKUP($E350,Codifiche!$A$2:$D$96,3,FALSE)</f>
        <v>DOGANA</v>
      </c>
      <c r="G350" s="36" t="str">
        <f>VLOOKUP($E350,Codifiche!$A$2:$D$96,4,FALSE)</f>
        <v>Enti di Stato</v>
      </c>
      <c r="H350" s="38" t="s">
        <v>276</v>
      </c>
      <c r="I350" s="38" t="s">
        <v>276</v>
      </c>
      <c r="J350" s="36"/>
      <c r="K350" s="20" t="s">
        <v>125</v>
      </c>
    </row>
    <row r="351" spans="1:11" x14ac:dyDescent="0.2">
      <c r="A351" s="36" t="s">
        <v>3</v>
      </c>
      <c r="B351" s="36" t="s">
        <v>60</v>
      </c>
      <c r="C351" s="37">
        <v>19</v>
      </c>
      <c r="D351" s="37"/>
      <c r="E351" s="36" t="s">
        <v>243</v>
      </c>
      <c r="F351" s="36" t="str">
        <f>VLOOKUP($E351,Codifiche!$A$2:$D$96,3,FALSE)</f>
        <v>POLIZIA</v>
      </c>
      <c r="G351" s="36" t="str">
        <f>VLOOKUP($E351,Codifiche!$A$2:$D$96,4,FALSE)</f>
        <v>Enti di Stato</v>
      </c>
      <c r="H351" s="38" t="s">
        <v>276</v>
      </c>
      <c r="I351" s="38" t="s">
        <v>276</v>
      </c>
      <c r="J351" s="36"/>
      <c r="K351" s="20" t="s">
        <v>125</v>
      </c>
    </row>
    <row r="352" spans="1:11" x14ac:dyDescent="0.2">
      <c r="A352" s="36" t="s">
        <v>3</v>
      </c>
      <c r="B352" s="36" t="s">
        <v>61</v>
      </c>
      <c r="C352" s="37">
        <v>48</v>
      </c>
      <c r="D352" s="37"/>
      <c r="E352" s="36" t="s">
        <v>239</v>
      </c>
      <c r="F352" s="36" t="str">
        <f>VLOOKUP($E352,Codifiche!$A$2:$D$96,3,FALSE)</f>
        <v>SAC - SERVIZI GENERALI</v>
      </c>
      <c r="G352" s="36" t="str">
        <f>VLOOKUP($E352,Codifiche!$A$2:$D$96,4,FALSE)</f>
        <v>Gestore</v>
      </c>
      <c r="H352" s="38" t="s">
        <v>422</v>
      </c>
      <c r="I352" s="38" t="s">
        <v>343</v>
      </c>
      <c r="J352" s="36"/>
      <c r="K352" s="21" t="s">
        <v>106</v>
      </c>
    </row>
    <row r="353" spans="1:11" x14ac:dyDescent="0.2">
      <c r="A353" s="36" t="s">
        <v>3</v>
      </c>
      <c r="B353" s="36" t="s">
        <v>689</v>
      </c>
      <c r="C353" s="37">
        <v>16</v>
      </c>
      <c r="D353" s="37"/>
      <c r="E353" s="36" t="s">
        <v>238</v>
      </c>
      <c r="F353" s="36" t="str">
        <f>VLOOKUP($E353,Codifiche!$A$2:$D$96,3,FALSE)</f>
        <v>SAC - SERVIZI IGIENICI</v>
      </c>
      <c r="G353" s="36" t="str">
        <f>VLOOKUP($E353,Codifiche!$A$2:$D$96,4,FALSE)</f>
        <v>Gestore</v>
      </c>
      <c r="H353" s="38" t="s">
        <v>283</v>
      </c>
      <c r="I353" s="38" t="s">
        <v>456</v>
      </c>
      <c r="J353" s="36"/>
      <c r="K353" s="20" t="s">
        <v>106</v>
      </c>
    </row>
    <row r="354" spans="1:11" x14ac:dyDescent="0.2">
      <c r="A354" s="36" t="s">
        <v>3</v>
      </c>
      <c r="B354" s="36" t="s">
        <v>63</v>
      </c>
      <c r="C354" s="37">
        <v>6</v>
      </c>
      <c r="D354" s="37"/>
      <c r="E354" s="36" t="s">
        <v>237</v>
      </c>
      <c r="F354" s="36" t="str">
        <f>VLOOKUP($E354,Codifiche!$A$2:$D$96,3,FALSE)</f>
        <v>SAC - LOCALI TECNICI</v>
      </c>
      <c r="G354" s="36" t="str">
        <f>VLOOKUP($E354,Codifiche!$A$2:$D$96,4,FALSE)</f>
        <v>Gestore</v>
      </c>
      <c r="H354" s="38" t="s">
        <v>438</v>
      </c>
      <c r="I354" s="38" t="s">
        <v>344</v>
      </c>
      <c r="J354" s="36"/>
      <c r="K354" s="21" t="s">
        <v>114</v>
      </c>
    </row>
    <row r="355" spans="1:11" x14ac:dyDescent="0.2">
      <c r="A355" s="36" t="s">
        <v>3</v>
      </c>
      <c r="B355" s="36" t="s">
        <v>65</v>
      </c>
      <c r="C355" s="37">
        <v>132</v>
      </c>
      <c r="D355" s="37"/>
      <c r="E355" s="36" t="s">
        <v>239</v>
      </c>
      <c r="F355" s="36" t="str">
        <f>VLOOKUP($E355,Codifiche!$A$2:$D$96,3,FALSE)</f>
        <v>SAC - SERVIZI GENERALI</v>
      </c>
      <c r="G355" s="36" t="str">
        <f>VLOOKUP($E355,Codifiche!$A$2:$D$96,4,FALSE)</f>
        <v>Gestore</v>
      </c>
      <c r="H355" s="38" t="s">
        <v>88</v>
      </c>
      <c r="I355" s="38" t="s">
        <v>400</v>
      </c>
      <c r="J355" s="36"/>
      <c r="K355" s="20" t="s">
        <v>116</v>
      </c>
    </row>
    <row r="356" spans="1:11" x14ac:dyDescent="0.2">
      <c r="A356" s="36" t="s">
        <v>3</v>
      </c>
      <c r="B356" s="36" t="s">
        <v>690</v>
      </c>
      <c r="C356" s="37">
        <v>20</v>
      </c>
      <c r="D356" s="37"/>
      <c r="E356" s="36" t="s">
        <v>238</v>
      </c>
      <c r="F356" s="36" t="str">
        <f>VLOOKUP($E356,Codifiche!$A$2:$D$96,3,FALSE)</f>
        <v>SAC - SERVIZI IGIENICI</v>
      </c>
      <c r="G356" s="36" t="str">
        <f>VLOOKUP($E356,Codifiche!$A$2:$D$96,4,FALSE)</f>
        <v>Gestore</v>
      </c>
      <c r="H356" s="38" t="s">
        <v>283</v>
      </c>
      <c r="I356" s="38" t="s">
        <v>443</v>
      </c>
      <c r="J356" s="36"/>
      <c r="K356" s="20" t="s">
        <v>116</v>
      </c>
    </row>
    <row r="357" spans="1:11" x14ac:dyDescent="0.2">
      <c r="A357" s="36" t="s">
        <v>3</v>
      </c>
      <c r="B357" s="36" t="s">
        <v>67</v>
      </c>
      <c r="C357" s="37">
        <v>9</v>
      </c>
      <c r="D357" s="37"/>
      <c r="E357" s="36" t="s">
        <v>239</v>
      </c>
      <c r="F357" s="36" t="str">
        <f>VLOOKUP($E357,Codifiche!$A$2:$D$96,3,FALSE)</f>
        <v>SAC - SERVIZI GENERALI</v>
      </c>
      <c r="G357" s="36" t="str">
        <f>VLOOKUP($E357,Codifiche!$A$2:$D$96,4,FALSE)</f>
        <v>Gestore</v>
      </c>
      <c r="H357" s="38" t="s">
        <v>476</v>
      </c>
      <c r="I357" s="38" t="s">
        <v>401</v>
      </c>
      <c r="J357" s="36"/>
      <c r="K357" s="21" t="s">
        <v>116</v>
      </c>
    </row>
    <row r="358" spans="1:11" x14ac:dyDescent="0.2">
      <c r="A358" s="36" t="s">
        <v>3</v>
      </c>
      <c r="B358" s="36" t="s">
        <v>69</v>
      </c>
      <c r="C358" s="37">
        <v>18</v>
      </c>
      <c r="D358" s="37"/>
      <c r="E358" s="36" t="s">
        <v>239</v>
      </c>
      <c r="F358" s="36" t="str">
        <f>VLOOKUP($E358,Codifiche!$A$2:$D$96,3,FALSE)</f>
        <v>SAC - SERVIZI GENERALI</v>
      </c>
      <c r="G358" s="36" t="str">
        <f>VLOOKUP($E358,Codifiche!$A$2:$D$96,4,FALSE)</f>
        <v>Gestore</v>
      </c>
      <c r="H358" s="38" t="s">
        <v>504</v>
      </c>
      <c r="I358" s="38" t="s">
        <v>402</v>
      </c>
      <c r="J358" s="36"/>
      <c r="K358" s="21" t="s">
        <v>116</v>
      </c>
    </row>
    <row r="359" spans="1:11" x14ac:dyDescent="0.2">
      <c r="A359" s="36" t="s">
        <v>3</v>
      </c>
      <c r="B359" s="36" t="s">
        <v>71</v>
      </c>
      <c r="C359" s="37">
        <v>18</v>
      </c>
      <c r="D359" s="37"/>
      <c r="E359" s="36" t="s">
        <v>239</v>
      </c>
      <c r="F359" s="36" t="str">
        <f>VLOOKUP($E359,Codifiche!$A$2:$D$96,3,FALSE)</f>
        <v>SAC - SERVIZI GENERALI</v>
      </c>
      <c r="G359" s="36" t="str">
        <f>VLOOKUP($E359,Codifiche!$A$2:$D$96,4,FALSE)</f>
        <v>Gestore</v>
      </c>
      <c r="H359" s="38" t="s">
        <v>504</v>
      </c>
      <c r="I359" s="38" t="s">
        <v>404</v>
      </c>
      <c r="J359" s="36"/>
      <c r="K359" s="21" t="s">
        <v>116</v>
      </c>
    </row>
    <row r="360" spans="1:11" x14ac:dyDescent="0.2">
      <c r="A360" s="36" t="s">
        <v>3</v>
      </c>
      <c r="B360" s="36" t="s">
        <v>691</v>
      </c>
      <c r="C360" s="37">
        <v>14</v>
      </c>
      <c r="D360" s="37"/>
      <c r="E360" s="36" t="s">
        <v>733</v>
      </c>
      <c r="F360" s="36" t="str">
        <f>VLOOKUP($E360,Codifiche!$A$2:$D$96,3,FALSE)</f>
        <v>GH CATANIA - BIGLIETTERIA</v>
      </c>
      <c r="G360" s="36" t="str">
        <f>VLOOKUP($E360,Codifiche!$A$2:$D$96,4,FALSE)</f>
        <v>Subconcessioni</v>
      </c>
      <c r="H360" s="38" t="s">
        <v>276</v>
      </c>
      <c r="I360" s="38" t="s">
        <v>403</v>
      </c>
      <c r="J360" s="36"/>
      <c r="K360" s="21" t="s">
        <v>109</v>
      </c>
    </row>
    <row r="361" spans="1:11" x14ac:dyDescent="0.2">
      <c r="A361" s="36" t="s">
        <v>3</v>
      </c>
      <c r="B361" s="36" t="s">
        <v>692</v>
      </c>
      <c r="C361" s="37">
        <v>14</v>
      </c>
      <c r="D361" s="37"/>
      <c r="E361" s="36" t="s">
        <v>733</v>
      </c>
      <c r="F361" s="36" t="str">
        <f>VLOOKUP($E361,Codifiche!$A$2:$D$96,3,FALSE)</f>
        <v>GH CATANIA - BIGLIETTERIA</v>
      </c>
      <c r="G361" s="36" t="str">
        <f>VLOOKUP($E361,Codifiche!$A$2:$D$96,4,FALSE)</f>
        <v>Subconcessioni</v>
      </c>
      <c r="H361" s="38" t="s">
        <v>276</v>
      </c>
      <c r="I361" s="38" t="s">
        <v>403</v>
      </c>
      <c r="J361" s="36"/>
      <c r="K361" s="21" t="s">
        <v>109</v>
      </c>
    </row>
    <row r="362" spans="1:11" x14ac:dyDescent="0.2">
      <c r="A362" s="36" t="s">
        <v>3</v>
      </c>
      <c r="B362" s="36" t="s">
        <v>693</v>
      </c>
      <c r="C362" s="37">
        <v>14</v>
      </c>
      <c r="D362" s="37"/>
      <c r="E362" s="36" t="s">
        <v>733</v>
      </c>
      <c r="F362" s="36" t="str">
        <f>VLOOKUP($E362,Codifiche!$A$2:$D$96,3,FALSE)</f>
        <v>GH CATANIA - BIGLIETTERIA</v>
      </c>
      <c r="G362" s="36" t="str">
        <f>VLOOKUP($E362,Codifiche!$A$2:$D$96,4,FALSE)</f>
        <v>Subconcessioni</v>
      </c>
      <c r="H362" s="38" t="s">
        <v>276</v>
      </c>
      <c r="I362" s="38" t="s">
        <v>403</v>
      </c>
      <c r="J362" s="36"/>
      <c r="K362" s="21" t="s">
        <v>109</v>
      </c>
    </row>
    <row r="363" spans="1:11" x14ac:dyDescent="0.2">
      <c r="A363" s="36" t="s">
        <v>3</v>
      </c>
      <c r="B363" s="36" t="s">
        <v>694</v>
      </c>
      <c r="C363" s="37">
        <v>14</v>
      </c>
      <c r="D363" s="37"/>
      <c r="E363" s="36" t="s">
        <v>566</v>
      </c>
      <c r="F363" s="36" t="str">
        <f>VLOOKUP($E363,Codifiche!$A$2:$D$96,3,FALSE)</f>
        <v>AVIATION SERVICES - BIGLIETTERIA</v>
      </c>
      <c r="G363" s="36" t="str">
        <f>VLOOKUP($E363,Codifiche!$A$2:$D$96,4,FALSE)</f>
        <v>Subconcessioni</v>
      </c>
      <c r="H363" s="38" t="s">
        <v>276</v>
      </c>
      <c r="I363" s="38" t="s">
        <v>403</v>
      </c>
      <c r="J363" s="36"/>
      <c r="K363" s="21" t="s">
        <v>134</v>
      </c>
    </row>
    <row r="364" spans="1:11" x14ac:dyDescent="0.2">
      <c r="A364" s="36" t="s">
        <v>3</v>
      </c>
      <c r="B364" s="36" t="s">
        <v>75</v>
      </c>
      <c r="C364" s="37">
        <v>18</v>
      </c>
      <c r="D364" s="37"/>
      <c r="E364" s="36" t="s">
        <v>237</v>
      </c>
      <c r="F364" s="36" t="str">
        <f>VLOOKUP($E364,Codifiche!$A$2:$D$96,3,FALSE)</f>
        <v>SAC - LOCALI TECNICI</v>
      </c>
      <c r="G364" s="36" t="str">
        <f>VLOOKUP($E364,Codifiche!$A$2:$D$96,4,FALSE)</f>
        <v>Gestore</v>
      </c>
      <c r="H364" s="38" t="s">
        <v>438</v>
      </c>
      <c r="I364" s="38" t="s">
        <v>344</v>
      </c>
      <c r="J364" s="36"/>
      <c r="K364" s="21" t="s">
        <v>114</v>
      </c>
    </row>
    <row r="365" spans="1:11" x14ac:dyDescent="0.2">
      <c r="A365" s="36" t="s">
        <v>3</v>
      </c>
      <c r="B365" s="36" t="s">
        <v>76</v>
      </c>
      <c r="C365" s="37">
        <v>30</v>
      </c>
      <c r="D365" s="37"/>
      <c r="E365" s="36" t="s">
        <v>756</v>
      </c>
      <c r="F365" s="36" t="str">
        <f>VLOOKUP($E365,Codifiche!$A$2:$D$96,3,FALSE)</f>
        <v>CAFE'S</v>
      </c>
      <c r="G365" s="36" t="str">
        <f>VLOOKUP($E365,Codifiche!$A$2:$D$96,4,FALSE)</f>
        <v>Subconcessioni</v>
      </c>
      <c r="H365" s="38" t="s">
        <v>461</v>
      </c>
      <c r="I365" s="38" t="s">
        <v>356</v>
      </c>
      <c r="J365" s="36"/>
      <c r="K365" s="21" t="s">
        <v>154</v>
      </c>
    </row>
    <row r="366" spans="1:11" x14ac:dyDescent="0.2">
      <c r="A366" s="36" t="s">
        <v>3</v>
      </c>
      <c r="B366" s="36" t="s">
        <v>78</v>
      </c>
      <c r="C366" s="37">
        <v>299</v>
      </c>
      <c r="D366" s="37"/>
      <c r="E366" s="36" t="s">
        <v>239</v>
      </c>
      <c r="F366" s="36" t="str">
        <f>VLOOKUP($E366,Codifiche!$A$2:$D$96,3,FALSE)</f>
        <v>SAC - SERVIZI GENERALI</v>
      </c>
      <c r="G366" s="36" t="str">
        <f>VLOOKUP($E366,Codifiche!$A$2:$D$96,4,FALSE)</f>
        <v>Gestore</v>
      </c>
      <c r="H366" s="38" t="s">
        <v>422</v>
      </c>
      <c r="I366" s="38" t="s">
        <v>405</v>
      </c>
      <c r="J366" s="36"/>
      <c r="K366" s="20" t="s">
        <v>116</v>
      </c>
    </row>
    <row r="367" spans="1:11" x14ac:dyDescent="0.2">
      <c r="A367" s="36" t="s">
        <v>3</v>
      </c>
      <c r="B367" s="36" t="s">
        <v>79</v>
      </c>
      <c r="C367" s="37">
        <v>619</v>
      </c>
      <c r="D367" s="37"/>
      <c r="E367" s="36" t="s">
        <v>239</v>
      </c>
      <c r="F367" s="36" t="str">
        <f>VLOOKUP($E367,Codifiche!$A$2:$D$96,3,FALSE)</f>
        <v>SAC - SERVIZI GENERALI</v>
      </c>
      <c r="G367" s="36" t="str">
        <f>VLOOKUP($E367,Codifiche!$A$2:$D$96,4,FALSE)</f>
        <v>Gestore</v>
      </c>
      <c r="H367" s="38" t="s">
        <v>422</v>
      </c>
      <c r="I367" s="38" t="s">
        <v>315</v>
      </c>
      <c r="J367" s="36"/>
      <c r="K367" s="20" t="s">
        <v>116</v>
      </c>
    </row>
    <row r="368" spans="1:11" x14ac:dyDescent="0.2">
      <c r="A368" s="36" t="s">
        <v>3</v>
      </c>
      <c r="B368" s="36" t="s">
        <v>80</v>
      </c>
      <c r="C368" s="37">
        <v>253</v>
      </c>
      <c r="D368" s="37"/>
      <c r="E368" s="36" t="s">
        <v>239</v>
      </c>
      <c r="F368" s="36" t="str">
        <f>VLOOKUP($E368,Codifiche!$A$2:$D$96,3,FALSE)</f>
        <v>SAC - SERVIZI GENERALI</v>
      </c>
      <c r="G368" s="36" t="str">
        <f>VLOOKUP($E368,Codifiche!$A$2:$D$96,4,FALSE)</f>
        <v>Gestore</v>
      </c>
      <c r="H368" s="38" t="s">
        <v>422</v>
      </c>
      <c r="I368" s="38" t="s">
        <v>406</v>
      </c>
      <c r="J368" s="36"/>
      <c r="K368" s="20" t="s">
        <v>116</v>
      </c>
    </row>
    <row r="369" spans="1:11" x14ac:dyDescent="0.2">
      <c r="A369" s="36" t="s">
        <v>3</v>
      </c>
      <c r="B369" s="36" t="s">
        <v>81</v>
      </c>
      <c r="C369" s="37">
        <v>2697</v>
      </c>
      <c r="D369" s="37"/>
      <c r="E369" s="36" t="s">
        <v>239</v>
      </c>
      <c r="F369" s="36" t="str">
        <f>VLOOKUP($E369,Codifiche!$A$2:$D$96,3,FALSE)</f>
        <v>SAC - SERVIZI GENERALI</v>
      </c>
      <c r="G369" s="36" t="str">
        <f>VLOOKUP($E369,Codifiche!$A$2:$D$96,4,FALSE)</f>
        <v>Gestore</v>
      </c>
      <c r="H369" s="38" t="s">
        <v>509</v>
      </c>
      <c r="I369" s="38" t="s">
        <v>407</v>
      </c>
      <c r="J369" s="36"/>
      <c r="K369" s="20" t="s">
        <v>116</v>
      </c>
    </row>
    <row r="370" spans="1:11" x14ac:dyDescent="0.2">
      <c r="A370" s="36" t="s">
        <v>3</v>
      </c>
      <c r="B370" s="36" t="s">
        <v>82</v>
      </c>
      <c r="C370" s="37">
        <v>6</v>
      </c>
      <c r="D370" s="37"/>
      <c r="E370" s="36" t="s">
        <v>235</v>
      </c>
      <c r="F370" s="36" t="str">
        <f>VLOOKUP($E370,Codifiche!$A$2:$D$96,3,FALSE)</f>
        <v>SAC S.p.A.</v>
      </c>
      <c r="G370" s="36" t="str">
        <f>VLOOKUP($E370,Codifiche!$A$2:$D$96,4,FALSE)</f>
        <v>Gestore</v>
      </c>
      <c r="H370" s="38" t="s">
        <v>399</v>
      </c>
      <c r="I370" s="38" t="s">
        <v>759</v>
      </c>
      <c r="J370" s="36"/>
      <c r="K370" s="21" t="s">
        <v>106</v>
      </c>
    </row>
    <row r="371" spans="1:11" x14ac:dyDescent="0.2">
      <c r="A371" s="36" t="s">
        <v>3</v>
      </c>
      <c r="B371" s="36" t="s">
        <v>695</v>
      </c>
      <c r="C371" s="37">
        <v>17</v>
      </c>
      <c r="D371" s="37"/>
      <c r="E371" s="36" t="s">
        <v>260</v>
      </c>
      <c r="F371" s="36" t="str">
        <f>VLOOKUP($E371,Codifiche!$A$2:$D$96,3,FALSE)</f>
        <v>SI.BA.</v>
      </c>
      <c r="G371" s="36" t="str">
        <f>VLOOKUP($E371,Codifiche!$A$2:$D$96,4,FALSE)</f>
        <v>Subconcessioni</v>
      </c>
      <c r="H371" s="38" t="s">
        <v>461</v>
      </c>
      <c r="I371" s="38" t="s">
        <v>408</v>
      </c>
      <c r="J371" s="36"/>
      <c r="K371" s="21" t="s">
        <v>168</v>
      </c>
    </row>
    <row r="372" spans="1:11" x14ac:dyDescent="0.2">
      <c r="A372" s="36" t="s">
        <v>3</v>
      </c>
      <c r="B372" s="36" t="s">
        <v>83</v>
      </c>
      <c r="C372" s="37">
        <v>12</v>
      </c>
      <c r="D372" s="37"/>
      <c r="E372" s="36" t="s">
        <v>235</v>
      </c>
      <c r="F372" s="36" t="str">
        <f>VLOOKUP($E372,Codifiche!$A$2:$D$96,3,FALSE)</f>
        <v>SAC S.p.A.</v>
      </c>
      <c r="G372" s="36" t="str">
        <f>VLOOKUP($E372,Codifiche!$A$2:$D$96,4,FALSE)</f>
        <v>Gestore</v>
      </c>
      <c r="H372" s="38" t="s">
        <v>276</v>
      </c>
      <c r="I372" s="38" t="s">
        <v>760</v>
      </c>
      <c r="J372" s="36"/>
      <c r="K372" s="21" t="s">
        <v>106</v>
      </c>
    </row>
    <row r="373" spans="1:11" x14ac:dyDescent="0.2">
      <c r="A373" s="36" t="s">
        <v>3</v>
      </c>
      <c r="B373" s="36" t="s">
        <v>84</v>
      </c>
      <c r="C373" s="37">
        <v>37</v>
      </c>
      <c r="D373" s="37"/>
      <c r="E373" s="36" t="s">
        <v>239</v>
      </c>
      <c r="F373" s="36" t="str">
        <f>VLOOKUP($E373,Codifiche!$A$2:$D$96,3,FALSE)</f>
        <v>SAC - SERVIZI GENERALI</v>
      </c>
      <c r="G373" s="36" t="str">
        <f>VLOOKUP($E373,Codifiche!$A$2:$D$96,4,FALSE)</f>
        <v>Gestore</v>
      </c>
      <c r="H373" s="38" t="s">
        <v>504</v>
      </c>
      <c r="I373" s="38" t="s">
        <v>39</v>
      </c>
      <c r="J373" s="36"/>
      <c r="K373" s="21" t="s">
        <v>116</v>
      </c>
    </row>
    <row r="374" spans="1:11" x14ac:dyDescent="0.2">
      <c r="A374" s="36" t="s">
        <v>3</v>
      </c>
      <c r="B374" s="36" t="s">
        <v>85</v>
      </c>
      <c r="C374" s="37">
        <v>9</v>
      </c>
      <c r="D374" s="37"/>
      <c r="E374" s="36" t="s">
        <v>237</v>
      </c>
      <c r="F374" s="36" t="str">
        <f>VLOOKUP($E374,Codifiche!$A$2:$D$96,3,FALSE)</f>
        <v>SAC - LOCALI TECNICI</v>
      </c>
      <c r="G374" s="36" t="str">
        <f>VLOOKUP($E374,Codifiche!$A$2:$D$96,4,FALSE)</f>
        <v>Gestore</v>
      </c>
      <c r="H374" s="38" t="s">
        <v>438</v>
      </c>
      <c r="I374" s="38" t="s">
        <v>344</v>
      </c>
      <c r="J374" s="36"/>
      <c r="K374" s="20" t="s">
        <v>114</v>
      </c>
    </row>
    <row r="375" spans="1:11" x14ac:dyDescent="0.2">
      <c r="A375" s="36" t="s">
        <v>3</v>
      </c>
      <c r="B375" s="36" t="s">
        <v>87</v>
      </c>
      <c r="C375" s="37">
        <v>4</v>
      </c>
      <c r="D375" s="37"/>
      <c r="E375" s="36" t="s">
        <v>239</v>
      </c>
      <c r="F375" s="36" t="str">
        <f>VLOOKUP($E375,Codifiche!$A$2:$D$96,3,FALSE)</f>
        <v>SAC - SERVIZI GENERALI</v>
      </c>
      <c r="G375" s="36" t="str">
        <f>VLOOKUP($E375,Codifiche!$A$2:$D$96,4,FALSE)</f>
        <v>Gestore</v>
      </c>
      <c r="H375" s="38" t="s">
        <v>476</v>
      </c>
      <c r="I375" s="38" t="s">
        <v>345</v>
      </c>
      <c r="J375" s="36"/>
      <c r="K375" s="21" t="s">
        <v>116</v>
      </c>
    </row>
    <row r="376" spans="1:11" x14ac:dyDescent="0.2">
      <c r="A376" s="36" t="s">
        <v>3</v>
      </c>
      <c r="B376" s="36" t="s">
        <v>696</v>
      </c>
      <c r="C376" s="37">
        <v>25</v>
      </c>
      <c r="D376" s="37"/>
      <c r="E376" s="36" t="s">
        <v>239</v>
      </c>
      <c r="F376" s="36" t="str">
        <f>VLOOKUP($E376,Codifiche!$A$2:$D$96,3,FALSE)</f>
        <v>SAC - SERVIZI GENERALI</v>
      </c>
      <c r="G376" s="36" t="str">
        <f>VLOOKUP($E376,Codifiche!$A$2:$D$96,4,FALSE)</f>
        <v>Gestore</v>
      </c>
      <c r="H376" s="38" t="s">
        <v>504</v>
      </c>
      <c r="I376" s="38" t="s">
        <v>346</v>
      </c>
      <c r="J376" s="36"/>
      <c r="K376" s="20" t="s">
        <v>116</v>
      </c>
    </row>
    <row r="377" spans="1:11" x14ac:dyDescent="0.2">
      <c r="A377" s="36" t="s">
        <v>3</v>
      </c>
      <c r="B377" s="36" t="s">
        <v>89</v>
      </c>
      <c r="C377" s="37">
        <v>4</v>
      </c>
      <c r="D377" s="37"/>
      <c r="E377" s="36" t="s">
        <v>237</v>
      </c>
      <c r="F377" s="36" t="str">
        <f>VLOOKUP($E377,Codifiche!$A$2:$D$96,3,FALSE)</f>
        <v>SAC - LOCALI TECNICI</v>
      </c>
      <c r="G377" s="36" t="str">
        <f>VLOOKUP($E377,Codifiche!$A$2:$D$96,4,FALSE)</f>
        <v>Gestore</v>
      </c>
      <c r="H377" s="38" t="s">
        <v>438</v>
      </c>
      <c r="I377" s="38" t="s">
        <v>344</v>
      </c>
      <c r="J377" s="36"/>
      <c r="K377" s="20" t="s">
        <v>114</v>
      </c>
    </row>
    <row r="378" spans="1:11" x14ac:dyDescent="0.2">
      <c r="A378" s="36" t="s">
        <v>3</v>
      </c>
      <c r="B378" s="36" t="s">
        <v>90</v>
      </c>
      <c r="C378" s="37">
        <v>51</v>
      </c>
      <c r="D378" s="37"/>
      <c r="E378" s="36" t="s">
        <v>238</v>
      </c>
      <c r="F378" s="36" t="str">
        <f>VLOOKUP($E378,Codifiche!$A$2:$D$96,3,FALSE)</f>
        <v>SAC - SERVIZI IGIENICI</v>
      </c>
      <c r="G378" s="36" t="str">
        <f>VLOOKUP($E378,Codifiche!$A$2:$D$96,4,FALSE)</f>
        <v>Gestore</v>
      </c>
      <c r="H378" s="38" t="s">
        <v>283</v>
      </c>
      <c r="I378" s="38" t="s">
        <v>455</v>
      </c>
      <c r="J378" s="36"/>
      <c r="K378" s="20" t="s">
        <v>115</v>
      </c>
    </row>
    <row r="379" spans="1:11" x14ac:dyDescent="0.2">
      <c r="A379" s="36" t="s">
        <v>3</v>
      </c>
      <c r="B379" s="36" t="s">
        <v>697</v>
      </c>
      <c r="C379" s="37">
        <v>5</v>
      </c>
      <c r="D379" s="37"/>
      <c r="E379" s="36" t="s">
        <v>237</v>
      </c>
      <c r="F379" s="36" t="str">
        <f>VLOOKUP($E379,Codifiche!$A$2:$D$96,3,FALSE)</f>
        <v>SAC - LOCALI TECNICI</v>
      </c>
      <c r="G379" s="36" t="str">
        <f>VLOOKUP($E379,Codifiche!$A$2:$D$96,4,FALSE)</f>
        <v>Gestore</v>
      </c>
      <c r="H379" s="38" t="s">
        <v>438</v>
      </c>
      <c r="I379" s="38" t="s">
        <v>473</v>
      </c>
      <c r="J379" s="36"/>
      <c r="K379" s="20" t="s">
        <v>115</v>
      </c>
    </row>
    <row r="380" spans="1:11" x14ac:dyDescent="0.2">
      <c r="A380" s="36" t="s">
        <v>3</v>
      </c>
      <c r="B380" s="36" t="s">
        <v>91</v>
      </c>
      <c r="C380" s="37">
        <v>194</v>
      </c>
      <c r="D380" s="37"/>
      <c r="E380" s="36" t="s">
        <v>270</v>
      </c>
      <c r="F380" s="36" t="str">
        <f>VLOOKUP($E380,Codifiche!$A$2:$D$96,3,FALSE)</f>
        <v>HEINEMANN</v>
      </c>
      <c r="G380" s="36" t="str">
        <f>VLOOKUP($E380,Codifiche!$A$2:$D$96,4,FALSE)</f>
        <v>Subconcessioni</v>
      </c>
      <c r="H380" s="38" t="s">
        <v>461</v>
      </c>
      <c r="I380" s="38" t="s">
        <v>413</v>
      </c>
      <c r="J380" s="36"/>
      <c r="K380" s="20" t="s">
        <v>203</v>
      </c>
    </row>
    <row r="381" spans="1:11" x14ac:dyDescent="0.2">
      <c r="A381" s="36" t="s">
        <v>3</v>
      </c>
      <c r="B381" s="36" t="s">
        <v>674</v>
      </c>
      <c r="C381" s="37">
        <v>37</v>
      </c>
      <c r="D381" s="37"/>
      <c r="E381" s="36" t="s">
        <v>262</v>
      </c>
      <c r="F381" s="36" t="str">
        <f>VLOOKUP($E381,Codifiche!$A$2:$D$96,3,FALSE)</f>
        <v>LE ANTICHE DELIZIE</v>
      </c>
      <c r="G381" s="36" t="str">
        <f>VLOOKUP($E381,Codifiche!$A$2:$D$96,4,FALSE)</f>
        <v>Subconcessioni</v>
      </c>
      <c r="H381" s="38" t="s">
        <v>461</v>
      </c>
      <c r="I381" s="38" t="s">
        <v>409</v>
      </c>
      <c r="J381" s="36"/>
      <c r="K381" s="21" t="s">
        <v>162</v>
      </c>
    </row>
    <row r="382" spans="1:11" x14ac:dyDescent="0.2">
      <c r="A382" s="36" t="s">
        <v>3</v>
      </c>
      <c r="B382" s="36" t="s">
        <v>675</v>
      </c>
      <c r="C382" s="37">
        <v>48</v>
      </c>
      <c r="D382" s="37"/>
      <c r="E382" s="36" t="s">
        <v>269</v>
      </c>
      <c r="F382" s="36" t="str">
        <f>VLOOKUP($E382,Codifiche!$A$2:$D$96,3,FALSE)</f>
        <v>CAPRI (GUTTERIDGE)</v>
      </c>
      <c r="G382" s="36" t="str">
        <f>VLOOKUP($E382,Codifiche!$A$2:$D$96,4,FALSE)</f>
        <v>Subconcessioni</v>
      </c>
      <c r="H382" s="38" t="s">
        <v>461</v>
      </c>
      <c r="I382" s="38" t="s">
        <v>410</v>
      </c>
      <c r="J382" s="36"/>
      <c r="K382" s="21" t="s">
        <v>208</v>
      </c>
    </row>
    <row r="383" spans="1:11" x14ac:dyDescent="0.2">
      <c r="A383" s="36" t="s">
        <v>3</v>
      </c>
      <c r="B383" s="36" t="s">
        <v>698</v>
      </c>
      <c r="C383" s="37">
        <v>48</v>
      </c>
      <c r="D383" s="37"/>
      <c r="E383" s="36" t="s">
        <v>255</v>
      </c>
      <c r="F383" s="36" t="str">
        <f>VLOOKUP($E383,Codifiche!$A$2:$D$96,3,FALSE)</f>
        <v>CAMOMILLA</v>
      </c>
      <c r="G383" s="36" t="str">
        <f>VLOOKUP($E383,Codifiche!$A$2:$D$96,4,FALSE)</f>
        <v>Subconcessioni</v>
      </c>
      <c r="H383" s="38" t="s">
        <v>461</v>
      </c>
      <c r="I383" s="38" t="s">
        <v>411</v>
      </c>
      <c r="J383" s="36"/>
      <c r="K383" s="21" t="s">
        <v>209</v>
      </c>
    </row>
    <row r="384" spans="1:11" x14ac:dyDescent="0.2">
      <c r="A384" s="36" t="s">
        <v>3</v>
      </c>
      <c r="B384" s="36" t="s">
        <v>699</v>
      </c>
      <c r="C384" s="37">
        <v>35</v>
      </c>
      <c r="D384" s="37"/>
      <c r="E384" s="36" t="s">
        <v>261</v>
      </c>
      <c r="F384" s="36" t="str">
        <f>VLOOKUP($E384,Codifiche!$A$2:$D$96,3,FALSE)</f>
        <v>PROMOZIONE E SVILUPPO SICILIA</v>
      </c>
      <c r="G384" s="36" t="str">
        <f>VLOOKUP($E384,Codifiche!$A$2:$D$96,4,FALSE)</f>
        <v>Subconcessioni</v>
      </c>
      <c r="H384" s="38" t="s">
        <v>461</v>
      </c>
      <c r="I384" s="38" t="s">
        <v>412</v>
      </c>
      <c r="J384" s="36"/>
      <c r="K384" s="21" t="s">
        <v>207</v>
      </c>
    </row>
    <row r="385" spans="1:11" x14ac:dyDescent="0.2">
      <c r="A385" s="36" t="s">
        <v>3</v>
      </c>
      <c r="B385" s="36" t="s">
        <v>700</v>
      </c>
      <c r="C385" s="37">
        <v>13</v>
      </c>
      <c r="D385" s="37"/>
      <c r="E385" s="36" t="s">
        <v>237</v>
      </c>
      <c r="F385" s="36" t="str">
        <f>VLOOKUP($E385,Codifiche!$A$2:$D$96,3,FALSE)</f>
        <v>SAC - LOCALI TECNICI</v>
      </c>
      <c r="G385" s="36" t="str">
        <f>VLOOKUP($E385,Codifiche!$A$2:$D$96,4,FALSE)</f>
        <v>Gestore</v>
      </c>
      <c r="H385" s="38" t="s">
        <v>438</v>
      </c>
      <c r="I385" s="38" t="s">
        <v>344</v>
      </c>
      <c r="J385" s="36"/>
      <c r="K385" s="20" t="s">
        <v>114</v>
      </c>
    </row>
    <row r="386" spans="1:11" x14ac:dyDescent="0.2">
      <c r="A386" s="36" t="s">
        <v>3</v>
      </c>
      <c r="B386" s="36" t="s">
        <v>94</v>
      </c>
      <c r="C386" s="37">
        <v>51</v>
      </c>
      <c r="D386" s="37"/>
      <c r="E386" s="36" t="s">
        <v>263</v>
      </c>
      <c r="F386" s="36" t="str">
        <f>VLOOKUP($E386,Codifiche!$A$2:$D$96,3,FALSE)</f>
        <v>PAS</v>
      </c>
      <c r="G386" s="36" t="str">
        <f>VLOOKUP($E386,Codifiche!$A$2:$D$96,4,FALSE)</f>
        <v>Subconcessioni</v>
      </c>
      <c r="H386" s="38" t="s">
        <v>461</v>
      </c>
      <c r="I386" s="38" t="s">
        <v>365</v>
      </c>
      <c r="J386" s="36"/>
      <c r="K386" s="20" t="s">
        <v>158</v>
      </c>
    </row>
    <row r="387" spans="1:11" x14ac:dyDescent="0.2">
      <c r="A387" s="36" t="s">
        <v>3</v>
      </c>
      <c r="B387" s="36" t="s">
        <v>676</v>
      </c>
      <c r="C387" s="37">
        <v>55</v>
      </c>
      <c r="D387" s="37"/>
      <c r="E387" s="36" t="s">
        <v>268</v>
      </c>
      <c r="F387" s="36" t="str">
        <f>VLOOKUP($E387,Codifiche!$A$2:$D$96,3,FALSE)</f>
        <v>LAGARDERE</v>
      </c>
      <c r="G387" s="36" t="str">
        <f>VLOOKUP($E387,Codifiche!$A$2:$D$96,4,FALSE)</f>
        <v>Subconcessioni</v>
      </c>
      <c r="H387" s="38" t="s">
        <v>461</v>
      </c>
      <c r="I387" s="38" t="s">
        <v>414</v>
      </c>
      <c r="J387" s="36"/>
      <c r="K387" s="20" t="s">
        <v>163</v>
      </c>
    </row>
    <row r="388" spans="1:11" x14ac:dyDescent="0.2">
      <c r="A388" s="36" t="s">
        <v>3</v>
      </c>
      <c r="B388" s="36" t="s">
        <v>95</v>
      </c>
      <c r="C388" s="37">
        <v>30</v>
      </c>
      <c r="D388" s="37"/>
      <c r="E388" s="36" t="s">
        <v>270</v>
      </c>
      <c r="F388" s="36" t="str">
        <f>VLOOKUP($E388,Codifiche!$A$2:$D$96,3,FALSE)</f>
        <v>HEINEMANN</v>
      </c>
      <c r="G388" s="36" t="str">
        <f>VLOOKUP($E388,Codifiche!$A$2:$D$96,4,FALSE)</f>
        <v>Subconcessioni</v>
      </c>
      <c r="H388" s="38" t="s">
        <v>461</v>
      </c>
      <c r="I388" s="38" t="s">
        <v>762</v>
      </c>
      <c r="J388" s="36"/>
      <c r="K388" s="20" t="s">
        <v>164</v>
      </c>
    </row>
    <row r="389" spans="1:11" x14ac:dyDescent="0.2">
      <c r="A389" s="36" t="s">
        <v>3</v>
      </c>
      <c r="B389" s="36" t="s">
        <v>612</v>
      </c>
      <c r="C389" s="37">
        <v>5</v>
      </c>
      <c r="D389" s="37"/>
      <c r="E389" s="36" t="s">
        <v>253</v>
      </c>
      <c r="F389" s="36" t="str">
        <f>VLOOKUP($E389,Codifiche!$A$2:$D$96,3,FALSE)</f>
        <v>BANCA AGRICOLA POPOLARE DI RAGUSA</v>
      </c>
      <c r="G389" s="36" t="str">
        <f>VLOOKUP($E389,Codifiche!$A$2:$D$96,4,FALSE)</f>
        <v>Subconcessioni</v>
      </c>
      <c r="H389" s="38" t="s">
        <v>461</v>
      </c>
      <c r="I389" s="38" t="s">
        <v>416</v>
      </c>
      <c r="J389" s="36"/>
      <c r="K389" s="20" t="s">
        <v>159</v>
      </c>
    </row>
    <row r="390" spans="1:11" x14ac:dyDescent="0.2">
      <c r="A390" s="36" t="s">
        <v>3</v>
      </c>
      <c r="B390" s="36" t="s">
        <v>678</v>
      </c>
      <c r="C390" s="37">
        <v>41</v>
      </c>
      <c r="D390" s="37"/>
      <c r="E390" s="36" t="s">
        <v>252</v>
      </c>
      <c r="F390" s="36" t="str">
        <f>VLOOKUP($E390,Codifiche!$A$2:$D$96,3,FALSE)</f>
        <v>AREE COMMERCIALI A DISPOSIZIONE</v>
      </c>
      <c r="G390" s="36" t="str">
        <f>VLOOKUP($E390,Codifiche!$A$2:$D$96,4,FALSE)</f>
        <v>Subconcessioni</v>
      </c>
      <c r="H390" s="38" t="s">
        <v>461</v>
      </c>
      <c r="I390" s="38" t="s">
        <v>301</v>
      </c>
      <c r="J390" s="36"/>
      <c r="K390" s="20" t="s">
        <v>185</v>
      </c>
    </row>
    <row r="391" spans="1:11" x14ac:dyDescent="0.2">
      <c r="A391" s="36" t="s">
        <v>3</v>
      </c>
      <c r="B391" s="36" t="s">
        <v>679</v>
      </c>
      <c r="C391" s="37">
        <v>29</v>
      </c>
      <c r="D391" s="37"/>
      <c r="E391" s="36" t="s">
        <v>270</v>
      </c>
      <c r="F391" s="36" t="str">
        <f>VLOOKUP($E391,Codifiche!$A$2:$D$96,3,FALSE)</f>
        <v>HEINEMANN</v>
      </c>
      <c r="G391" s="36" t="str">
        <f>VLOOKUP($E391,Codifiche!$A$2:$D$96,4,FALSE)</f>
        <v>Subconcessioni</v>
      </c>
      <c r="H391" s="38" t="s">
        <v>461</v>
      </c>
      <c r="I391" s="38" t="s">
        <v>763</v>
      </c>
      <c r="J391" s="36"/>
      <c r="K391" s="20" t="s">
        <v>185</v>
      </c>
    </row>
    <row r="392" spans="1:11" x14ac:dyDescent="0.2">
      <c r="A392" s="36" t="s">
        <v>3</v>
      </c>
      <c r="B392" s="36" t="s">
        <v>680</v>
      </c>
      <c r="C392" s="37">
        <v>3</v>
      </c>
      <c r="D392" s="37"/>
      <c r="E392" s="36" t="s">
        <v>237</v>
      </c>
      <c r="F392" s="36" t="str">
        <f>VLOOKUP($E392,Codifiche!$A$2:$D$96,3,FALSE)</f>
        <v>SAC - LOCALI TECNICI</v>
      </c>
      <c r="G392" s="36" t="str">
        <f>VLOOKUP($E392,Codifiche!$A$2:$D$96,4,FALSE)</f>
        <v>Gestore</v>
      </c>
      <c r="H392" s="38" t="s">
        <v>438</v>
      </c>
      <c r="I392" s="38" t="s">
        <v>344</v>
      </c>
      <c r="J392" s="36"/>
      <c r="K392" s="20" t="s">
        <v>185</v>
      </c>
    </row>
    <row r="393" spans="1:11" x14ac:dyDescent="0.2">
      <c r="A393" s="36" t="s">
        <v>3</v>
      </c>
      <c r="B393" s="36" t="s">
        <v>701</v>
      </c>
      <c r="C393" s="37">
        <v>1</v>
      </c>
      <c r="D393" s="37"/>
      <c r="E393" s="36" t="s">
        <v>254</v>
      </c>
      <c r="F393" s="36" t="str">
        <f>VLOOKUP($E393,Codifiche!$A$2:$D$96,3,FALSE)</f>
        <v>CREDITO SICILIANO</v>
      </c>
      <c r="G393" s="36" t="str">
        <f>VLOOKUP($E393,Codifiche!$A$2:$D$96,4,FALSE)</f>
        <v>Subconcessioni</v>
      </c>
      <c r="H393" s="38" t="s">
        <v>461</v>
      </c>
      <c r="I393" s="38" t="s">
        <v>416</v>
      </c>
      <c r="J393" s="36"/>
      <c r="K393" s="20" t="s">
        <v>185</v>
      </c>
    </row>
    <row r="394" spans="1:11" x14ac:dyDescent="0.2">
      <c r="A394" s="36" t="s">
        <v>3</v>
      </c>
      <c r="B394" s="36" t="s">
        <v>96</v>
      </c>
      <c r="C394" s="37">
        <v>48</v>
      </c>
      <c r="D394" s="37"/>
      <c r="E394" s="36" t="s">
        <v>261</v>
      </c>
      <c r="F394" s="36" t="str">
        <f>VLOOKUP($E394,Codifiche!$A$2:$D$96,3,FALSE)</f>
        <v>PROMOZIONE E SVILUPPO SICILIA</v>
      </c>
      <c r="G394" s="36" t="str">
        <f>VLOOKUP($E394,Codifiche!$A$2:$D$96,4,FALSE)</f>
        <v>Subconcessioni</v>
      </c>
      <c r="H394" s="38" t="s">
        <v>461</v>
      </c>
      <c r="I394" s="38" t="s">
        <v>352</v>
      </c>
      <c r="J394" s="36"/>
      <c r="K394" s="21" t="s">
        <v>163</v>
      </c>
    </row>
    <row r="395" spans="1:11" x14ac:dyDescent="0.2">
      <c r="A395" s="36" t="s">
        <v>3</v>
      </c>
      <c r="B395" s="36" t="s">
        <v>613</v>
      </c>
      <c r="C395" s="37">
        <v>48</v>
      </c>
      <c r="D395" s="37"/>
      <c r="E395" s="36" t="s">
        <v>252</v>
      </c>
      <c r="F395" s="36" t="str">
        <f>VLOOKUP($E395,Codifiche!$A$2:$D$96,3,FALSE)</f>
        <v>AREE COMMERCIALI A DISPOSIZIONE</v>
      </c>
      <c r="G395" s="36" t="str">
        <f>VLOOKUP($E395,Codifiche!$A$2:$D$96,4,FALSE)</f>
        <v>Subconcessioni</v>
      </c>
      <c r="H395" s="38" t="s">
        <v>461</v>
      </c>
      <c r="I395" s="38" t="s">
        <v>301</v>
      </c>
      <c r="J395" s="36"/>
      <c r="K395" s="21" t="s">
        <v>163</v>
      </c>
    </row>
    <row r="396" spans="1:11" x14ac:dyDescent="0.2">
      <c r="A396" s="36" t="s">
        <v>3</v>
      </c>
      <c r="B396" s="36" t="s">
        <v>614</v>
      </c>
      <c r="C396" s="37">
        <v>56</v>
      </c>
      <c r="D396" s="37"/>
      <c r="E396" s="36" t="s">
        <v>261</v>
      </c>
      <c r="F396" s="36" t="str">
        <f>VLOOKUP($E396,Codifiche!$A$2:$D$96,3,FALSE)</f>
        <v>PROMOZIONE E SVILUPPO SICILIA</v>
      </c>
      <c r="G396" s="36" t="str">
        <f>VLOOKUP($E396,Codifiche!$A$2:$D$96,4,FALSE)</f>
        <v>Subconcessioni</v>
      </c>
      <c r="H396" s="38" t="s">
        <v>461</v>
      </c>
      <c r="I396" s="38" t="s">
        <v>352</v>
      </c>
      <c r="J396" s="36"/>
      <c r="K396" s="20" t="s">
        <v>154</v>
      </c>
    </row>
    <row r="397" spans="1:11" x14ac:dyDescent="0.2">
      <c r="A397" s="36" t="s">
        <v>3</v>
      </c>
      <c r="B397" s="36" t="s">
        <v>681</v>
      </c>
      <c r="C397" s="37">
        <v>37</v>
      </c>
      <c r="D397" s="37"/>
      <c r="E397" s="36" t="s">
        <v>252</v>
      </c>
      <c r="F397" s="36" t="str">
        <f>VLOOKUP($E397,Codifiche!$A$2:$D$96,3,FALSE)</f>
        <v>AREE COMMERCIALI A DISPOSIZIONE</v>
      </c>
      <c r="G397" s="36" t="str">
        <f>VLOOKUP($E397,Codifiche!$A$2:$D$96,4,FALSE)</f>
        <v>Subconcessioni</v>
      </c>
      <c r="H397" s="38" t="s">
        <v>461</v>
      </c>
      <c r="I397" s="38" t="s">
        <v>301</v>
      </c>
      <c r="J397" s="36"/>
      <c r="K397" s="20" t="s">
        <v>167</v>
      </c>
    </row>
    <row r="398" spans="1:11" x14ac:dyDescent="0.2">
      <c r="A398" s="36" t="s">
        <v>3</v>
      </c>
      <c r="B398" s="36" t="s">
        <v>702</v>
      </c>
      <c r="C398" s="37">
        <v>2</v>
      </c>
      <c r="D398" s="37"/>
      <c r="E398" s="36" t="s">
        <v>252</v>
      </c>
      <c r="F398" s="36" t="str">
        <f>VLOOKUP($E398,Codifiche!$A$2:$D$96,3,FALSE)</f>
        <v>AREE COMMERCIALI A DISPOSIZIONE</v>
      </c>
      <c r="G398" s="36" t="str">
        <f>VLOOKUP($E398,Codifiche!$A$2:$D$96,4,FALSE)</f>
        <v>Subconcessioni</v>
      </c>
      <c r="H398" s="38" t="s">
        <v>399</v>
      </c>
      <c r="I398" s="38" t="s">
        <v>761</v>
      </c>
      <c r="J398" s="36"/>
      <c r="K398" s="20" t="s">
        <v>167</v>
      </c>
    </row>
    <row r="399" spans="1:11" x14ac:dyDescent="0.2">
      <c r="A399" s="36" t="s">
        <v>3</v>
      </c>
      <c r="B399" s="36" t="s">
        <v>703</v>
      </c>
      <c r="C399" s="37">
        <v>3</v>
      </c>
      <c r="D399" s="37"/>
      <c r="E399" s="36" t="s">
        <v>261</v>
      </c>
      <c r="F399" s="36" t="str">
        <f>VLOOKUP($E399,Codifiche!$A$2:$D$96,3,FALSE)</f>
        <v>PROMOZIONE E SVILUPPO SICILIA</v>
      </c>
      <c r="G399" s="36" t="str">
        <f>VLOOKUP($E399,Codifiche!$A$2:$D$96,4,FALSE)</f>
        <v>Subconcessioni</v>
      </c>
      <c r="H399" s="38" t="s">
        <v>399</v>
      </c>
      <c r="I399" s="38" t="s">
        <v>288</v>
      </c>
      <c r="J399" s="36"/>
      <c r="K399" s="20" t="s">
        <v>154</v>
      </c>
    </row>
    <row r="400" spans="1:11" x14ac:dyDescent="0.2">
      <c r="A400" s="36" t="s">
        <v>3</v>
      </c>
      <c r="B400" s="36" t="s">
        <v>704</v>
      </c>
      <c r="C400" s="37">
        <v>13</v>
      </c>
      <c r="D400" s="37"/>
      <c r="E400" s="36" t="s">
        <v>237</v>
      </c>
      <c r="F400" s="36" t="str">
        <f>VLOOKUP($E400,Codifiche!$A$2:$D$96,3,FALSE)</f>
        <v>SAC - LOCALI TECNICI</v>
      </c>
      <c r="G400" s="36" t="str">
        <f>VLOOKUP($E400,Codifiche!$A$2:$D$96,4,FALSE)</f>
        <v>Gestore</v>
      </c>
      <c r="H400" s="38" t="s">
        <v>438</v>
      </c>
      <c r="I400" s="38" t="s">
        <v>344</v>
      </c>
      <c r="J400" s="36"/>
      <c r="K400" s="20" t="s">
        <v>154</v>
      </c>
    </row>
    <row r="401" spans="1:11" x14ac:dyDescent="0.2">
      <c r="A401" s="36" t="s">
        <v>3</v>
      </c>
      <c r="B401" s="36" t="s">
        <v>98</v>
      </c>
      <c r="C401" s="37">
        <v>89</v>
      </c>
      <c r="D401" s="37"/>
      <c r="E401" s="36" t="s">
        <v>270</v>
      </c>
      <c r="F401" s="36" t="str">
        <f>VLOOKUP($E401,Codifiche!$A$2:$D$96,3,FALSE)</f>
        <v>HEINEMANN</v>
      </c>
      <c r="G401" s="36" t="str">
        <f>VLOOKUP($E401,Codifiche!$A$2:$D$96,4,FALSE)</f>
        <v>Subconcessioni</v>
      </c>
      <c r="H401" s="38" t="s">
        <v>461</v>
      </c>
      <c r="I401" s="38" t="s">
        <v>413</v>
      </c>
      <c r="J401" s="36"/>
      <c r="K401" s="20" t="s">
        <v>203</v>
      </c>
    </row>
    <row r="402" spans="1:11" x14ac:dyDescent="0.2">
      <c r="A402" s="36" t="s">
        <v>3</v>
      </c>
      <c r="B402" s="36" t="s">
        <v>99</v>
      </c>
      <c r="C402" s="37">
        <v>716</v>
      </c>
      <c r="D402" s="37"/>
      <c r="E402" s="36" t="s">
        <v>239</v>
      </c>
      <c r="F402" s="36" t="str">
        <f>VLOOKUP($E402,Codifiche!$A$2:$D$96,3,FALSE)</f>
        <v>SAC - SERVIZI GENERALI</v>
      </c>
      <c r="G402" s="36" t="str">
        <f>VLOOKUP($E402,Codifiche!$A$2:$D$96,4,FALSE)</f>
        <v>Gestore</v>
      </c>
      <c r="H402" s="38" t="s">
        <v>422</v>
      </c>
      <c r="I402" s="38" t="s">
        <v>418</v>
      </c>
      <c r="J402" s="36"/>
      <c r="K402" s="20" t="s">
        <v>116</v>
      </c>
    </row>
    <row r="403" spans="1:11" x14ac:dyDescent="0.2">
      <c r="A403" s="36" t="s">
        <v>3</v>
      </c>
      <c r="B403" s="36" t="s">
        <v>100</v>
      </c>
      <c r="C403" s="37">
        <v>8</v>
      </c>
      <c r="D403" s="37"/>
      <c r="E403" s="36" t="s">
        <v>237</v>
      </c>
      <c r="F403" s="36" t="str">
        <f>VLOOKUP($E403,Codifiche!$A$2:$D$96,3,FALSE)</f>
        <v>SAC - LOCALI TECNICI</v>
      </c>
      <c r="G403" s="36" t="str">
        <f>VLOOKUP($E403,Codifiche!$A$2:$D$96,4,FALSE)</f>
        <v>Gestore</v>
      </c>
      <c r="H403" s="38" t="s">
        <v>438</v>
      </c>
      <c r="I403" s="38" t="s">
        <v>344</v>
      </c>
      <c r="J403" s="36"/>
      <c r="K403" s="21" t="s">
        <v>114</v>
      </c>
    </row>
    <row r="404" spans="1:11" x14ac:dyDescent="0.2">
      <c r="A404" s="36" t="s">
        <v>3</v>
      </c>
      <c r="B404" s="36" t="s">
        <v>101</v>
      </c>
      <c r="C404" s="37">
        <v>49</v>
      </c>
      <c r="D404" s="37"/>
      <c r="E404" s="36" t="s">
        <v>238</v>
      </c>
      <c r="F404" s="36" t="str">
        <f>VLOOKUP($E404,Codifiche!$A$2:$D$96,3,FALSE)</f>
        <v>SAC - SERVIZI IGIENICI</v>
      </c>
      <c r="G404" s="36" t="str">
        <f>VLOOKUP($E404,Codifiche!$A$2:$D$96,4,FALSE)</f>
        <v>Gestore</v>
      </c>
      <c r="H404" s="38" t="s">
        <v>283</v>
      </c>
      <c r="I404" s="38" t="s">
        <v>419</v>
      </c>
      <c r="J404" s="36"/>
      <c r="K404" s="20" t="s">
        <v>115</v>
      </c>
    </row>
    <row r="405" spans="1:11" x14ac:dyDescent="0.2">
      <c r="A405" s="36" t="s">
        <v>3</v>
      </c>
      <c r="B405" s="36" t="s">
        <v>102</v>
      </c>
      <c r="C405" s="37">
        <v>4</v>
      </c>
      <c r="D405" s="37"/>
      <c r="E405" s="36" t="s">
        <v>239</v>
      </c>
      <c r="F405" s="36" t="str">
        <f>VLOOKUP($E405,Codifiche!$A$2:$D$96,3,FALSE)</f>
        <v>SAC - SERVIZI GENERALI</v>
      </c>
      <c r="G405" s="36" t="str">
        <f>VLOOKUP($E405,Codifiche!$A$2:$D$96,4,FALSE)</f>
        <v>Gestore</v>
      </c>
      <c r="H405" s="38" t="s">
        <v>476</v>
      </c>
      <c r="I405" s="38" t="s">
        <v>385</v>
      </c>
      <c r="J405" s="36"/>
      <c r="K405" s="21" t="s">
        <v>116</v>
      </c>
    </row>
    <row r="406" spans="1:11" x14ac:dyDescent="0.2">
      <c r="A406" s="36" t="s">
        <v>3</v>
      </c>
      <c r="B406" s="36" t="s">
        <v>705</v>
      </c>
      <c r="C406" s="37">
        <v>8</v>
      </c>
      <c r="D406" s="37"/>
      <c r="E406" s="36" t="s">
        <v>246</v>
      </c>
      <c r="F406" s="36" t="str">
        <f>VLOOKUP($E406,Codifiche!$A$2:$D$96,3,FALSE)</f>
        <v>GUARDIA DI FINANZA</v>
      </c>
      <c r="G406" s="36" t="str">
        <f>VLOOKUP($E406,Codifiche!$A$2:$D$96,4,FALSE)</f>
        <v>Enti di Stato</v>
      </c>
      <c r="H406" s="38" t="s">
        <v>276</v>
      </c>
      <c r="I406" s="38" t="s">
        <v>312</v>
      </c>
      <c r="J406" s="36"/>
      <c r="K406" s="20" t="s">
        <v>117</v>
      </c>
    </row>
    <row r="407" spans="1:11" x14ac:dyDescent="0.2">
      <c r="A407" s="36" t="s">
        <v>3</v>
      </c>
      <c r="B407" s="36" t="s">
        <v>706</v>
      </c>
      <c r="C407" s="37">
        <v>17</v>
      </c>
      <c r="D407" s="37"/>
      <c r="E407" s="36" t="s">
        <v>247</v>
      </c>
      <c r="F407" s="36" t="str">
        <f>VLOOKUP($E407,Codifiche!$A$2:$D$96,3,FALSE)</f>
        <v>DOGANA</v>
      </c>
      <c r="G407" s="36" t="str">
        <f>VLOOKUP($E407,Codifiche!$A$2:$D$96,4,FALSE)</f>
        <v>Enti di Stato</v>
      </c>
      <c r="H407" s="38" t="s">
        <v>276</v>
      </c>
      <c r="I407" s="38" t="s">
        <v>276</v>
      </c>
      <c r="J407" s="36"/>
      <c r="K407" s="20" t="s">
        <v>125</v>
      </c>
    </row>
    <row r="408" spans="1:11" x14ac:dyDescent="0.2">
      <c r="A408" s="36" t="s">
        <v>3</v>
      </c>
      <c r="B408" s="36" t="s">
        <v>103</v>
      </c>
      <c r="C408" s="37">
        <v>25</v>
      </c>
      <c r="D408" s="37"/>
      <c r="E408" s="36" t="s">
        <v>239</v>
      </c>
      <c r="F408" s="36" t="str">
        <f>VLOOKUP($E408,Codifiche!$A$2:$D$96,3,FALSE)</f>
        <v>SAC - SERVIZI GENERALI</v>
      </c>
      <c r="G408" s="36" t="str">
        <f>VLOOKUP($E408,Codifiche!$A$2:$D$96,4,FALSE)</f>
        <v>Gestore</v>
      </c>
      <c r="H408" s="38" t="s">
        <v>504</v>
      </c>
      <c r="I408" s="38" t="s">
        <v>384</v>
      </c>
      <c r="J408" s="36"/>
      <c r="K408" s="20" t="s">
        <v>116</v>
      </c>
    </row>
    <row r="409" spans="1:11" x14ac:dyDescent="0.2">
      <c r="A409" s="36" t="s">
        <v>3</v>
      </c>
      <c r="B409" s="36" t="s">
        <v>150</v>
      </c>
      <c r="C409" s="37">
        <v>35</v>
      </c>
      <c r="D409" s="37"/>
      <c r="E409" s="36" t="s">
        <v>264</v>
      </c>
      <c r="F409" s="36" t="str">
        <f>VLOOKUP($E409,Codifiche!$A$2:$D$96,3,FALSE)</f>
        <v>LE ANTICHE DELIZIE-LIBRERIA</v>
      </c>
      <c r="G409" s="36" t="str">
        <f>VLOOKUP($E409,Codifiche!$A$2:$D$96,4,FALSE)</f>
        <v>Subconcessioni</v>
      </c>
      <c r="H409" s="38" t="s">
        <v>399</v>
      </c>
      <c r="I409" s="38" t="s">
        <v>460</v>
      </c>
      <c r="J409" s="36"/>
      <c r="K409" s="21" t="s">
        <v>165</v>
      </c>
    </row>
    <row r="410" spans="1:11" x14ac:dyDescent="0.2">
      <c r="A410" s="36" t="s">
        <v>3</v>
      </c>
      <c r="B410" s="36" t="s">
        <v>615</v>
      </c>
      <c r="C410" s="37">
        <v>35</v>
      </c>
      <c r="D410" s="37"/>
      <c r="E410" s="36" t="s">
        <v>252</v>
      </c>
      <c r="F410" s="36" t="str">
        <f>VLOOKUP($E410,Codifiche!$A$2:$D$96,3,FALSE)</f>
        <v>AREE COMMERCIALI A DISPOSIZIONE</v>
      </c>
      <c r="G410" s="36" t="str">
        <f>VLOOKUP($E410,Codifiche!$A$2:$D$96,4,FALSE)</f>
        <v>Subconcessioni</v>
      </c>
      <c r="H410" s="38" t="s">
        <v>399</v>
      </c>
      <c r="I410" s="38" t="s">
        <v>761</v>
      </c>
      <c r="J410" s="36"/>
      <c r="K410" s="21" t="s">
        <v>181</v>
      </c>
    </row>
    <row r="411" spans="1:11" x14ac:dyDescent="0.2">
      <c r="A411" s="36" t="s">
        <v>3</v>
      </c>
      <c r="B411" s="36" t="s">
        <v>616</v>
      </c>
      <c r="C411" s="37">
        <v>4034</v>
      </c>
      <c r="D411" s="37"/>
      <c r="E411" s="36" t="s">
        <v>239</v>
      </c>
      <c r="F411" s="36" t="str">
        <f>VLOOKUP($E411,Codifiche!$A$2:$D$96,3,FALSE)</f>
        <v>SAC - SERVIZI GENERALI</v>
      </c>
      <c r="G411" s="36" t="str">
        <f>VLOOKUP($E411,Codifiche!$A$2:$D$96,4,FALSE)</f>
        <v>Gestore</v>
      </c>
      <c r="H411" s="38" t="s">
        <v>422</v>
      </c>
      <c r="I411" s="38" t="s">
        <v>420</v>
      </c>
      <c r="J411" s="36"/>
      <c r="K411" s="20" t="s">
        <v>116</v>
      </c>
    </row>
    <row r="412" spans="1:11" x14ac:dyDescent="0.2">
      <c r="A412" s="36" t="s">
        <v>3</v>
      </c>
      <c r="B412" s="36" t="s">
        <v>619</v>
      </c>
      <c r="C412" s="37">
        <v>243</v>
      </c>
      <c r="D412" s="37"/>
      <c r="E412" s="36" t="s">
        <v>239</v>
      </c>
      <c r="F412" s="36" t="str">
        <f>VLOOKUP($E412,Codifiche!$A$2:$D$96,3,FALSE)</f>
        <v>SAC - SERVIZI GENERALI</v>
      </c>
      <c r="G412" s="36" t="str">
        <f>VLOOKUP($E412,Codifiche!$A$2:$D$96,4,FALSE)</f>
        <v>Gestore</v>
      </c>
      <c r="H412" s="38" t="s">
        <v>88</v>
      </c>
      <c r="I412" s="38" t="s">
        <v>518</v>
      </c>
      <c r="J412" s="36"/>
      <c r="K412" s="20" t="s">
        <v>116</v>
      </c>
    </row>
    <row r="413" spans="1:11" x14ac:dyDescent="0.2">
      <c r="A413" s="36" t="s">
        <v>3</v>
      </c>
      <c r="B413" s="36" t="s">
        <v>620</v>
      </c>
      <c r="C413" s="37">
        <v>232</v>
      </c>
      <c r="D413" s="37"/>
      <c r="E413" s="36" t="s">
        <v>239</v>
      </c>
      <c r="F413" s="36" t="str">
        <f>VLOOKUP($E413,Codifiche!$A$2:$D$96,3,FALSE)</f>
        <v>SAC - SERVIZI GENERALI</v>
      </c>
      <c r="G413" s="36" t="str">
        <f>VLOOKUP($E413,Codifiche!$A$2:$D$96,4,FALSE)</f>
        <v>Gestore</v>
      </c>
      <c r="H413" s="38" t="s">
        <v>88</v>
      </c>
      <c r="I413" s="38" t="s">
        <v>519</v>
      </c>
      <c r="J413" s="36"/>
      <c r="K413" s="20" t="s">
        <v>116</v>
      </c>
    </row>
    <row r="414" spans="1:11" x14ac:dyDescent="0.2">
      <c r="A414" s="36" t="s">
        <v>3</v>
      </c>
      <c r="B414" s="36" t="s">
        <v>621</v>
      </c>
      <c r="C414" s="37">
        <v>232</v>
      </c>
      <c r="D414" s="37"/>
      <c r="E414" s="36" t="s">
        <v>239</v>
      </c>
      <c r="F414" s="36" t="str">
        <f>VLOOKUP($E414,Codifiche!$A$2:$D$96,3,FALSE)</f>
        <v>SAC - SERVIZI GENERALI</v>
      </c>
      <c r="G414" s="36" t="str">
        <f>VLOOKUP($E414,Codifiche!$A$2:$D$96,4,FALSE)</f>
        <v>Gestore</v>
      </c>
      <c r="H414" s="38" t="s">
        <v>88</v>
      </c>
      <c r="I414" s="38" t="s">
        <v>520</v>
      </c>
      <c r="J414" s="36"/>
      <c r="K414" s="20" t="s">
        <v>116</v>
      </c>
    </row>
    <row r="415" spans="1:11" x14ac:dyDescent="0.2">
      <c r="A415" s="36" t="s">
        <v>3</v>
      </c>
      <c r="B415" s="36" t="s">
        <v>622</v>
      </c>
      <c r="C415" s="37">
        <v>232</v>
      </c>
      <c r="D415" s="37"/>
      <c r="E415" s="36" t="s">
        <v>239</v>
      </c>
      <c r="F415" s="36" t="str">
        <f>VLOOKUP($E415,Codifiche!$A$2:$D$96,3,FALSE)</f>
        <v>SAC - SERVIZI GENERALI</v>
      </c>
      <c r="G415" s="36" t="str">
        <f>VLOOKUP($E415,Codifiche!$A$2:$D$96,4,FALSE)</f>
        <v>Gestore</v>
      </c>
      <c r="H415" s="38" t="s">
        <v>88</v>
      </c>
      <c r="I415" s="38" t="s">
        <v>521</v>
      </c>
      <c r="J415" s="36"/>
      <c r="K415" s="20" t="s">
        <v>116</v>
      </c>
    </row>
    <row r="416" spans="1:11" x14ac:dyDescent="0.2">
      <c r="A416" s="36" t="s">
        <v>3</v>
      </c>
      <c r="B416" s="36" t="s">
        <v>623</v>
      </c>
      <c r="C416" s="37">
        <v>270</v>
      </c>
      <c r="D416" s="37"/>
      <c r="E416" s="36" t="s">
        <v>239</v>
      </c>
      <c r="F416" s="36" t="str">
        <f>VLOOKUP($E416,Codifiche!$A$2:$D$96,3,FALSE)</f>
        <v>SAC - SERVIZI GENERALI</v>
      </c>
      <c r="G416" s="36" t="str">
        <f>VLOOKUP($E416,Codifiche!$A$2:$D$96,4,FALSE)</f>
        <v>Gestore</v>
      </c>
      <c r="H416" s="38" t="s">
        <v>88</v>
      </c>
      <c r="I416" s="38" t="s">
        <v>522</v>
      </c>
      <c r="J416" s="36"/>
      <c r="K416" s="20" t="s">
        <v>116</v>
      </c>
    </row>
    <row r="417" spans="1:11" ht="13.2" thickBot="1" x14ac:dyDescent="0.25">
      <c r="A417" s="36" t="s">
        <v>3</v>
      </c>
      <c r="B417" s="36" t="s">
        <v>624</v>
      </c>
      <c r="C417" s="37">
        <v>652</v>
      </c>
      <c r="D417" s="37"/>
      <c r="E417" s="36" t="s">
        <v>239</v>
      </c>
      <c r="F417" s="36" t="str">
        <f>VLOOKUP($E417,Codifiche!$A$2:$D$96,3,FALSE)</f>
        <v>SAC - SERVIZI GENERALI</v>
      </c>
      <c r="G417" s="36" t="str">
        <f>VLOOKUP($E417,Codifiche!$A$2:$D$96,4,FALSE)</f>
        <v>Gestore</v>
      </c>
      <c r="H417" s="38" t="s">
        <v>88</v>
      </c>
      <c r="I417" s="38" t="s">
        <v>523</v>
      </c>
      <c r="J417" s="36"/>
      <c r="K417" s="22" t="s">
        <v>116</v>
      </c>
    </row>
    <row r="418" spans="1:11" ht="13.2" thickBot="1" x14ac:dyDescent="0.25">
      <c r="A418" s="39" t="s">
        <v>3</v>
      </c>
      <c r="B418" s="39" t="s">
        <v>625</v>
      </c>
      <c r="C418" s="40">
        <v>5</v>
      </c>
      <c r="D418" s="40"/>
      <c r="E418" s="39" t="s">
        <v>724</v>
      </c>
      <c r="F418" s="39" t="str">
        <f>VLOOKUP($E418,Codifiche!$A$2:$D$96,3,FALSE)</f>
        <v>TRUESTAR GROUP</v>
      </c>
      <c r="G418" s="39" t="str">
        <f>VLOOKUP($E418,Codifiche!$A$2:$D$96,4,FALSE)</f>
        <v>Subconcessioni</v>
      </c>
      <c r="H418" s="38" t="s">
        <v>461</v>
      </c>
      <c r="I418" s="38" t="s">
        <v>408</v>
      </c>
      <c r="J418" s="39"/>
      <c r="K418" s="22" t="s">
        <v>116</v>
      </c>
    </row>
    <row r="419" spans="1:11" ht="13.2" thickTop="1" x14ac:dyDescent="0.2">
      <c r="A419" s="42" t="s">
        <v>4</v>
      </c>
      <c r="B419" s="42" t="s">
        <v>41</v>
      </c>
      <c r="C419" s="43">
        <v>76</v>
      </c>
      <c r="D419" s="43"/>
      <c r="E419" s="42" t="s">
        <v>564</v>
      </c>
      <c r="F419" s="42" t="str">
        <f>VLOOKUP($E419,Codifiche!$A$2:$D$96,3,FALSE)</f>
        <v>SAC - SALA VIP</v>
      </c>
      <c r="G419" s="42" t="str">
        <f>VLOOKUP($E419,Codifiche!$A$2:$D$96,4,FALSE)</f>
        <v>Gestore</v>
      </c>
      <c r="H419" s="44" t="s">
        <v>422</v>
      </c>
      <c r="I419" s="44" t="s">
        <v>524</v>
      </c>
      <c r="J419" s="42"/>
      <c r="K419" s="24" t="s">
        <v>106</v>
      </c>
    </row>
    <row r="420" spans="1:11" x14ac:dyDescent="0.2">
      <c r="A420" s="36" t="s">
        <v>4</v>
      </c>
      <c r="B420" s="36" t="s">
        <v>593</v>
      </c>
      <c r="C420" s="37">
        <v>9</v>
      </c>
      <c r="D420" s="37"/>
      <c r="E420" s="36" t="s">
        <v>564</v>
      </c>
      <c r="F420" s="36" t="str">
        <f>VLOOKUP($E420,Codifiche!$A$2:$D$96,3,FALSE)</f>
        <v>SAC - SALA VIP</v>
      </c>
      <c r="G420" s="36" t="str">
        <f>VLOOKUP($E420,Codifiche!$A$2:$D$96,4,FALSE)</f>
        <v>Gestore</v>
      </c>
      <c r="H420" s="38" t="s">
        <v>276</v>
      </c>
      <c r="I420" s="38" t="s">
        <v>525</v>
      </c>
      <c r="J420" s="36"/>
      <c r="K420" s="20" t="s">
        <v>111</v>
      </c>
    </row>
    <row r="421" spans="1:11" x14ac:dyDescent="0.2">
      <c r="A421" s="36" t="s">
        <v>4</v>
      </c>
      <c r="B421" s="36" t="s">
        <v>42</v>
      </c>
      <c r="C421" s="37">
        <v>16</v>
      </c>
      <c r="D421" s="37"/>
      <c r="E421" s="36" t="s">
        <v>243</v>
      </c>
      <c r="F421" s="36" t="str">
        <f>VLOOKUP($E421,Codifiche!$A$2:$D$96,3,FALSE)</f>
        <v>POLIZIA</v>
      </c>
      <c r="G421" s="36" t="str">
        <f>VLOOKUP($E421,Codifiche!$A$2:$D$96,4,FALSE)</f>
        <v>Enti di Stato</v>
      </c>
      <c r="H421" s="38" t="s">
        <v>276</v>
      </c>
      <c r="I421" s="38" t="s">
        <v>276</v>
      </c>
      <c r="J421" s="36"/>
      <c r="K421" s="21" t="s">
        <v>111</v>
      </c>
    </row>
    <row r="422" spans="1:11" x14ac:dyDescent="0.2">
      <c r="A422" s="36" t="s">
        <v>4</v>
      </c>
      <c r="B422" s="36" t="s">
        <v>43</v>
      </c>
      <c r="C422" s="37">
        <v>16</v>
      </c>
      <c r="D422" s="37"/>
      <c r="E422" s="36" t="s">
        <v>235</v>
      </c>
      <c r="F422" s="36" t="str">
        <f>VLOOKUP($E422,Codifiche!$A$2:$D$96,3,FALSE)</f>
        <v>SAC S.p.A.</v>
      </c>
      <c r="G422" s="36" t="str">
        <f>VLOOKUP($E422,Codifiche!$A$2:$D$96,4,FALSE)</f>
        <v>Gestore</v>
      </c>
      <c r="H422" s="38" t="s">
        <v>276</v>
      </c>
      <c r="I422" s="38" t="s">
        <v>736</v>
      </c>
      <c r="J422" s="36"/>
      <c r="K422" s="20" t="s">
        <v>106</v>
      </c>
    </row>
    <row r="423" spans="1:11" x14ac:dyDescent="0.2">
      <c r="A423" s="36" t="s">
        <v>4</v>
      </c>
      <c r="B423" s="36" t="s">
        <v>45</v>
      </c>
      <c r="C423" s="37">
        <v>17</v>
      </c>
      <c r="D423" s="37"/>
      <c r="E423" s="36" t="s">
        <v>243</v>
      </c>
      <c r="F423" s="36" t="str">
        <f>VLOOKUP($E423,Codifiche!$A$2:$D$96,3,FALSE)</f>
        <v>POLIZIA</v>
      </c>
      <c r="G423" s="36" t="str">
        <f>VLOOKUP($E423,Codifiche!$A$2:$D$96,4,FALSE)</f>
        <v>Enti di Stato</v>
      </c>
      <c r="H423" s="38" t="s">
        <v>276</v>
      </c>
      <c r="I423" s="38" t="s">
        <v>276</v>
      </c>
      <c r="J423" s="36"/>
      <c r="K423" s="21" t="s">
        <v>111</v>
      </c>
    </row>
    <row r="424" spans="1:11" x14ac:dyDescent="0.2">
      <c r="A424" s="36" t="s">
        <v>4</v>
      </c>
      <c r="B424" s="36" t="s">
        <v>46</v>
      </c>
      <c r="C424" s="37">
        <v>12</v>
      </c>
      <c r="D424" s="37"/>
      <c r="E424" s="36" t="s">
        <v>243</v>
      </c>
      <c r="F424" s="36" t="str">
        <f>VLOOKUP($E424,Codifiche!$A$2:$D$96,3,FALSE)</f>
        <v>POLIZIA</v>
      </c>
      <c r="G424" s="36" t="str">
        <f>VLOOKUP($E424,Codifiche!$A$2:$D$96,4,FALSE)</f>
        <v>Enti di Stato</v>
      </c>
      <c r="H424" s="38" t="s">
        <v>276</v>
      </c>
      <c r="I424" s="38" t="s">
        <v>276</v>
      </c>
      <c r="J424" s="36"/>
      <c r="K424" s="21" t="s">
        <v>111</v>
      </c>
    </row>
    <row r="425" spans="1:11" x14ac:dyDescent="0.2">
      <c r="A425" s="36" t="s">
        <v>4</v>
      </c>
      <c r="B425" s="36" t="s">
        <v>48</v>
      </c>
      <c r="C425" s="37">
        <v>16</v>
      </c>
      <c r="D425" s="37"/>
      <c r="E425" s="36" t="s">
        <v>243</v>
      </c>
      <c r="F425" s="36" t="str">
        <f>VLOOKUP($E425,Codifiche!$A$2:$D$96,3,FALSE)</f>
        <v>POLIZIA</v>
      </c>
      <c r="G425" s="36" t="str">
        <f>VLOOKUP($E425,Codifiche!$A$2:$D$96,4,FALSE)</f>
        <v>Enti di Stato</v>
      </c>
      <c r="H425" s="38" t="s">
        <v>276</v>
      </c>
      <c r="I425" s="38" t="s">
        <v>276</v>
      </c>
      <c r="J425" s="36"/>
      <c r="K425" s="21" t="s">
        <v>111</v>
      </c>
    </row>
    <row r="426" spans="1:11" x14ac:dyDescent="0.2">
      <c r="A426" s="36" t="s">
        <v>4</v>
      </c>
      <c r="B426" s="36" t="s">
        <v>49</v>
      </c>
      <c r="C426" s="37">
        <v>16</v>
      </c>
      <c r="D426" s="37"/>
      <c r="E426" s="36" t="s">
        <v>243</v>
      </c>
      <c r="F426" s="36" t="str">
        <f>VLOOKUP($E426,Codifiche!$A$2:$D$96,3,FALSE)</f>
        <v>POLIZIA</v>
      </c>
      <c r="G426" s="36" t="str">
        <f>VLOOKUP($E426,Codifiche!$A$2:$D$96,4,FALSE)</f>
        <v>Enti di Stato</v>
      </c>
      <c r="H426" s="38" t="s">
        <v>276</v>
      </c>
      <c r="I426" s="38" t="s">
        <v>276</v>
      </c>
      <c r="J426" s="36"/>
      <c r="K426" s="21" t="s">
        <v>111</v>
      </c>
    </row>
    <row r="427" spans="1:11" x14ac:dyDescent="0.2">
      <c r="A427" s="36" t="s">
        <v>4</v>
      </c>
      <c r="B427" s="36" t="s">
        <v>50</v>
      </c>
      <c r="C427" s="37">
        <v>22</v>
      </c>
      <c r="D427" s="37"/>
      <c r="E427" s="36" t="s">
        <v>235</v>
      </c>
      <c r="F427" s="36" t="str">
        <f>VLOOKUP($E427,Codifiche!$A$2:$D$96,3,FALSE)</f>
        <v>SAC S.p.A.</v>
      </c>
      <c r="G427" s="36" t="str">
        <f>VLOOKUP($E427,Codifiche!$A$2:$D$96,4,FALSE)</f>
        <v>Gestore</v>
      </c>
      <c r="H427" s="38" t="s">
        <v>276</v>
      </c>
      <c r="I427" s="38" t="s">
        <v>527</v>
      </c>
      <c r="J427" s="36"/>
      <c r="K427" s="21" t="s">
        <v>106</v>
      </c>
    </row>
    <row r="428" spans="1:11" x14ac:dyDescent="0.2">
      <c r="A428" s="36" t="s">
        <v>4</v>
      </c>
      <c r="B428" s="36" t="s">
        <v>51</v>
      </c>
      <c r="C428" s="37">
        <v>20</v>
      </c>
      <c r="D428" s="37"/>
      <c r="E428" s="36" t="s">
        <v>235</v>
      </c>
      <c r="F428" s="36" t="str">
        <f>VLOOKUP($E428,Codifiche!$A$2:$D$96,3,FALSE)</f>
        <v>SAC S.p.A.</v>
      </c>
      <c r="G428" s="36" t="str">
        <f>VLOOKUP($E428,Codifiche!$A$2:$D$96,4,FALSE)</f>
        <v>Gestore</v>
      </c>
      <c r="H428" s="38" t="s">
        <v>276</v>
      </c>
      <c r="I428" s="38" t="s">
        <v>739</v>
      </c>
      <c r="J428" s="36"/>
      <c r="K428" s="21" t="s">
        <v>106</v>
      </c>
    </row>
    <row r="429" spans="1:11" x14ac:dyDescent="0.2">
      <c r="A429" s="36" t="s">
        <v>4</v>
      </c>
      <c r="B429" s="36" t="s">
        <v>52</v>
      </c>
      <c r="C429" s="37">
        <v>20</v>
      </c>
      <c r="D429" s="37"/>
      <c r="E429" s="36" t="s">
        <v>235</v>
      </c>
      <c r="F429" s="36" t="str">
        <f>VLOOKUP($E429,Codifiche!$A$2:$D$96,3,FALSE)</f>
        <v>SAC S.p.A.</v>
      </c>
      <c r="G429" s="36" t="str">
        <f>VLOOKUP($E429,Codifiche!$A$2:$D$96,4,FALSE)</f>
        <v>Gestore</v>
      </c>
      <c r="H429" s="38" t="s">
        <v>276</v>
      </c>
      <c r="I429" s="38" t="s">
        <v>737</v>
      </c>
      <c r="J429" s="36"/>
      <c r="K429" s="21" t="s">
        <v>106</v>
      </c>
    </row>
    <row r="430" spans="1:11" x14ac:dyDescent="0.2">
      <c r="A430" s="36" t="s">
        <v>4</v>
      </c>
      <c r="B430" s="36" t="s">
        <v>604</v>
      </c>
      <c r="C430" s="37">
        <v>22</v>
      </c>
      <c r="D430" s="37"/>
      <c r="E430" s="36" t="s">
        <v>235</v>
      </c>
      <c r="F430" s="36" t="str">
        <f>VLOOKUP($E430,Codifiche!$A$2:$D$96,3,FALSE)</f>
        <v>SAC S.p.A.</v>
      </c>
      <c r="G430" s="36" t="str">
        <f>VLOOKUP($E430,Codifiche!$A$2:$D$96,4,FALSE)</f>
        <v>Gestore</v>
      </c>
      <c r="H430" s="38" t="s">
        <v>276</v>
      </c>
      <c r="I430" s="38" t="s">
        <v>738</v>
      </c>
      <c r="J430" s="36"/>
      <c r="K430" s="21" t="s">
        <v>106</v>
      </c>
    </row>
    <row r="431" spans="1:11" x14ac:dyDescent="0.2">
      <c r="A431" s="36" t="s">
        <v>4</v>
      </c>
      <c r="B431" s="36" t="s">
        <v>605</v>
      </c>
      <c r="C431" s="37">
        <v>12</v>
      </c>
      <c r="D431" s="37"/>
      <c r="E431" s="36" t="s">
        <v>235</v>
      </c>
      <c r="F431" s="36" t="str">
        <f>VLOOKUP($E431,Codifiche!$A$2:$D$96,3,FALSE)</f>
        <v>SAC S.p.A.</v>
      </c>
      <c r="G431" s="36" t="str">
        <f>VLOOKUP($E431,Codifiche!$A$2:$D$96,4,FALSE)</f>
        <v>Gestore</v>
      </c>
      <c r="H431" s="38" t="s">
        <v>276</v>
      </c>
      <c r="I431" s="38" t="s">
        <v>528</v>
      </c>
      <c r="J431" s="36"/>
      <c r="K431" s="20" t="s">
        <v>106</v>
      </c>
    </row>
    <row r="432" spans="1:11" x14ac:dyDescent="0.2">
      <c r="A432" s="36" t="s">
        <v>4</v>
      </c>
      <c r="B432" s="36" t="s">
        <v>53</v>
      </c>
      <c r="C432" s="37">
        <v>17</v>
      </c>
      <c r="D432" s="37"/>
      <c r="E432" s="36" t="s">
        <v>235</v>
      </c>
      <c r="F432" s="36" t="str">
        <f>VLOOKUP($E432,Codifiche!$A$2:$D$96,3,FALSE)</f>
        <v>SAC S.p.A.</v>
      </c>
      <c r="G432" s="36" t="str">
        <f>VLOOKUP($E432,Codifiche!$A$2:$D$96,4,FALSE)</f>
        <v>Gestore</v>
      </c>
      <c r="H432" s="38" t="s">
        <v>276</v>
      </c>
      <c r="I432" s="38" t="s">
        <v>529</v>
      </c>
      <c r="J432" s="36"/>
      <c r="K432" s="20" t="s">
        <v>106</v>
      </c>
    </row>
    <row r="433" spans="1:11" x14ac:dyDescent="0.2">
      <c r="A433" s="36" t="s">
        <v>4</v>
      </c>
      <c r="B433" s="36" t="s">
        <v>707</v>
      </c>
      <c r="C433" s="37">
        <v>10</v>
      </c>
      <c r="D433" s="37"/>
      <c r="E433" s="36" t="s">
        <v>235</v>
      </c>
      <c r="F433" s="36" t="str">
        <f>VLOOKUP($E433,Codifiche!$A$2:$D$96,3,FALSE)</f>
        <v>SAC S.p.A.</v>
      </c>
      <c r="G433" s="36" t="str">
        <f>VLOOKUP($E433,Codifiche!$A$2:$D$96,4,FALSE)</f>
        <v>Gestore</v>
      </c>
      <c r="H433" s="38" t="s">
        <v>88</v>
      </c>
      <c r="I433" s="38" t="s">
        <v>530</v>
      </c>
      <c r="J433" s="36"/>
      <c r="K433" s="21" t="s">
        <v>106</v>
      </c>
    </row>
    <row r="434" spans="1:11" x14ac:dyDescent="0.2">
      <c r="A434" s="36" t="s">
        <v>4</v>
      </c>
      <c r="B434" s="36" t="s">
        <v>708</v>
      </c>
      <c r="C434" s="37">
        <v>6</v>
      </c>
      <c r="D434" s="37"/>
      <c r="E434" s="36" t="s">
        <v>235</v>
      </c>
      <c r="F434" s="36" t="str">
        <f>VLOOKUP($E434,Codifiche!$A$2:$D$96,3,FALSE)</f>
        <v>SAC S.p.A.</v>
      </c>
      <c r="G434" s="36" t="str">
        <f>VLOOKUP($E434,Codifiche!$A$2:$D$96,4,FALSE)</f>
        <v>Gestore</v>
      </c>
      <c r="H434" s="38" t="s">
        <v>282</v>
      </c>
      <c r="I434" s="38" t="s">
        <v>282</v>
      </c>
      <c r="J434" s="36"/>
      <c r="K434" s="20" t="s">
        <v>106</v>
      </c>
    </row>
    <row r="435" spans="1:11" x14ac:dyDescent="0.2">
      <c r="A435" s="36" t="s">
        <v>4</v>
      </c>
      <c r="B435" s="36" t="s">
        <v>709</v>
      </c>
      <c r="C435" s="37">
        <v>8</v>
      </c>
      <c r="D435" s="37"/>
      <c r="E435" s="36" t="s">
        <v>235</v>
      </c>
      <c r="F435" s="36" t="str">
        <f>VLOOKUP($E435,Codifiche!$A$2:$D$96,3,FALSE)</f>
        <v>SAC S.p.A.</v>
      </c>
      <c r="G435" s="36" t="str">
        <f>VLOOKUP($E435,Codifiche!$A$2:$D$96,4,FALSE)</f>
        <v>Gestore</v>
      </c>
      <c r="H435" s="38" t="s">
        <v>399</v>
      </c>
      <c r="I435" s="38" t="s">
        <v>399</v>
      </c>
      <c r="J435" s="36"/>
      <c r="K435" s="20" t="s">
        <v>106</v>
      </c>
    </row>
    <row r="436" spans="1:11" x14ac:dyDescent="0.2">
      <c r="A436" s="36" t="s">
        <v>4</v>
      </c>
      <c r="B436" s="36" t="s">
        <v>710</v>
      </c>
      <c r="C436" s="37">
        <v>15</v>
      </c>
      <c r="D436" s="37"/>
      <c r="E436" s="36" t="s">
        <v>235</v>
      </c>
      <c r="F436" s="36" t="str">
        <f>VLOOKUP($E436,Codifiche!$A$2:$D$96,3,FALSE)</f>
        <v>SAC S.p.A.</v>
      </c>
      <c r="G436" s="36" t="str">
        <f>VLOOKUP($E436,Codifiche!$A$2:$D$96,4,FALSE)</f>
        <v>Gestore</v>
      </c>
      <c r="H436" s="38" t="s">
        <v>421</v>
      </c>
      <c r="I436" s="38" t="s">
        <v>421</v>
      </c>
      <c r="J436" s="36"/>
      <c r="K436" s="20" t="s">
        <v>106</v>
      </c>
    </row>
    <row r="437" spans="1:11" x14ac:dyDescent="0.2">
      <c r="A437" s="36" t="s">
        <v>4</v>
      </c>
      <c r="B437" s="36" t="s">
        <v>711</v>
      </c>
      <c r="C437" s="37">
        <v>28</v>
      </c>
      <c r="D437" s="37"/>
      <c r="E437" s="36" t="s">
        <v>235</v>
      </c>
      <c r="F437" s="36" t="str">
        <f>VLOOKUP($E437,Codifiche!$A$2:$D$96,3,FALSE)</f>
        <v>SAC S.p.A.</v>
      </c>
      <c r="G437" s="36" t="str">
        <f>VLOOKUP($E437,Codifiche!$A$2:$D$96,4,FALSE)</f>
        <v>Gestore</v>
      </c>
      <c r="H437" s="38" t="s">
        <v>88</v>
      </c>
      <c r="I437" s="38" t="s">
        <v>531</v>
      </c>
      <c r="J437" s="36"/>
      <c r="K437" s="20" t="s">
        <v>106</v>
      </c>
    </row>
    <row r="438" spans="1:11" x14ac:dyDescent="0.2">
      <c r="A438" s="36" t="s">
        <v>4</v>
      </c>
      <c r="B438" s="36" t="s">
        <v>712</v>
      </c>
      <c r="C438" s="37">
        <v>16</v>
      </c>
      <c r="D438" s="37"/>
      <c r="E438" s="36" t="s">
        <v>235</v>
      </c>
      <c r="F438" s="36" t="str">
        <f>VLOOKUP($E438,Codifiche!$A$2:$D$96,3,FALSE)</f>
        <v>SAC S.p.A.</v>
      </c>
      <c r="G438" s="36" t="str">
        <f>VLOOKUP($E438,Codifiche!$A$2:$D$96,4,FALSE)</f>
        <v>Gestore</v>
      </c>
      <c r="H438" s="38" t="s">
        <v>276</v>
      </c>
      <c r="I438" s="38" t="s">
        <v>532</v>
      </c>
      <c r="J438" s="36"/>
      <c r="K438" s="20" t="s">
        <v>106</v>
      </c>
    </row>
    <row r="439" spans="1:11" x14ac:dyDescent="0.2">
      <c r="A439" s="36" t="s">
        <v>4</v>
      </c>
      <c r="B439" s="36" t="s">
        <v>54</v>
      </c>
      <c r="C439" s="37">
        <v>18</v>
      </c>
      <c r="D439" s="37"/>
      <c r="E439" s="36" t="s">
        <v>235</v>
      </c>
      <c r="F439" s="36" t="str">
        <f>VLOOKUP($E439,Codifiche!$A$2:$D$96,3,FALSE)</f>
        <v>SAC S.p.A.</v>
      </c>
      <c r="G439" s="36" t="str">
        <f>VLOOKUP($E439,Codifiche!$A$2:$D$96,4,FALSE)</f>
        <v>Gestore</v>
      </c>
      <c r="H439" s="38" t="s">
        <v>276</v>
      </c>
      <c r="I439" s="38" t="s">
        <v>533</v>
      </c>
      <c r="J439" s="36"/>
      <c r="K439" s="20" t="s">
        <v>123</v>
      </c>
    </row>
    <row r="440" spans="1:11" x14ac:dyDescent="0.2">
      <c r="A440" s="36" t="s">
        <v>4</v>
      </c>
      <c r="B440" s="36" t="s">
        <v>56</v>
      </c>
      <c r="C440" s="37">
        <v>18</v>
      </c>
      <c r="D440" s="37"/>
      <c r="E440" s="36" t="s">
        <v>235</v>
      </c>
      <c r="F440" s="36" t="str">
        <f>VLOOKUP($E440,Codifiche!$A$2:$D$96,3,FALSE)</f>
        <v>SAC S.p.A.</v>
      </c>
      <c r="G440" s="36" t="str">
        <f>VLOOKUP($E440,Codifiche!$A$2:$D$96,4,FALSE)</f>
        <v>Gestore</v>
      </c>
      <c r="H440" s="38" t="s">
        <v>276</v>
      </c>
      <c r="I440" s="38" t="s">
        <v>735</v>
      </c>
      <c r="J440" s="36"/>
      <c r="K440" s="21" t="s">
        <v>108</v>
      </c>
    </row>
    <row r="441" spans="1:11" x14ac:dyDescent="0.2">
      <c r="A441" s="36" t="s">
        <v>4</v>
      </c>
      <c r="B441" s="36" t="s">
        <v>58</v>
      </c>
      <c r="C441" s="37">
        <v>18</v>
      </c>
      <c r="D441" s="37"/>
      <c r="E441" s="36" t="s">
        <v>225</v>
      </c>
      <c r="F441" s="36" t="str">
        <f>VLOOKUP($E441,Codifiche!$A$2:$D$96,3,FALSE)</f>
        <v>ITA</v>
      </c>
      <c r="G441" s="36" t="str">
        <f>VLOOKUP($E441,Codifiche!$A$2:$D$96,4,FALSE)</f>
        <v>Operatori Aeroportuali</v>
      </c>
      <c r="H441" s="38" t="s">
        <v>276</v>
      </c>
      <c r="I441" s="38" t="s">
        <v>557</v>
      </c>
      <c r="J441" s="36"/>
      <c r="K441" s="21" t="s">
        <v>108</v>
      </c>
    </row>
    <row r="442" spans="1:11" x14ac:dyDescent="0.2">
      <c r="A442" s="36" t="s">
        <v>4</v>
      </c>
      <c r="B442" s="36" t="s">
        <v>60</v>
      </c>
      <c r="C442" s="37">
        <v>22</v>
      </c>
      <c r="D442" s="37"/>
      <c r="E442" s="36" t="s">
        <v>225</v>
      </c>
      <c r="F442" s="36" t="str">
        <f>VLOOKUP($E442,Codifiche!$A$2:$D$96,3,FALSE)</f>
        <v>ITA</v>
      </c>
      <c r="G442" s="36" t="str">
        <f>VLOOKUP($E442,Codifiche!$A$2:$D$96,4,FALSE)</f>
        <v>Operatori Aeroportuali</v>
      </c>
      <c r="H442" s="38" t="s">
        <v>276</v>
      </c>
      <c r="I442" s="38" t="s">
        <v>556</v>
      </c>
      <c r="J442" s="36"/>
      <c r="K442" s="20" t="s">
        <v>108</v>
      </c>
    </row>
    <row r="443" spans="1:11" x14ac:dyDescent="0.2">
      <c r="A443" s="36" t="s">
        <v>4</v>
      </c>
      <c r="B443" s="36" t="s">
        <v>61</v>
      </c>
      <c r="C443" s="37">
        <v>7</v>
      </c>
      <c r="D443" s="37"/>
      <c r="E443" s="36" t="s">
        <v>225</v>
      </c>
      <c r="F443" s="36" t="str">
        <f>VLOOKUP($E443,Codifiche!$A$2:$D$96,3,FALSE)</f>
        <v>ITA</v>
      </c>
      <c r="G443" s="36" t="str">
        <f>VLOOKUP($E443,Codifiche!$A$2:$D$96,4,FALSE)</f>
        <v>Operatori Aeroportuali</v>
      </c>
      <c r="H443" s="38" t="s">
        <v>399</v>
      </c>
      <c r="I443" s="38" t="s">
        <v>399</v>
      </c>
      <c r="J443" s="36"/>
      <c r="K443" s="20" t="s">
        <v>108</v>
      </c>
    </row>
    <row r="444" spans="1:11" x14ac:dyDescent="0.2">
      <c r="A444" s="36" t="s">
        <v>4</v>
      </c>
      <c r="B444" s="36" t="s">
        <v>63</v>
      </c>
      <c r="C444" s="37">
        <v>12</v>
      </c>
      <c r="D444" s="37"/>
      <c r="E444" s="36" t="s">
        <v>225</v>
      </c>
      <c r="F444" s="36" t="str">
        <f>VLOOKUP($E444,Codifiche!$A$2:$D$96,3,FALSE)</f>
        <v>ITA</v>
      </c>
      <c r="G444" s="36" t="str">
        <f>VLOOKUP($E444,Codifiche!$A$2:$D$96,4,FALSE)</f>
        <v>Operatori Aeroportuali</v>
      </c>
      <c r="H444" s="38" t="s">
        <v>399</v>
      </c>
      <c r="I444" s="38" t="s">
        <v>399</v>
      </c>
      <c r="J444" s="36"/>
      <c r="K444" s="21" t="s">
        <v>108</v>
      </c>
    </row>
    <row r="445" spans="1:11" x14ac:dyDescent="0.2">
      <c r="A445" s="36" t="s">
        <v>4</v>
      </c>
      <c r="B445" s="36" t="s">
        <v>65</v>
      </c>
      <c r="C445" s="37">
        <v>5</v>
      </c>
      <c r="D445" s="37"/>
      <c r="E445" s="36" t="s">
        <v>237</v>
      </c>
      <c r="F445" s="36" t="str">
        <f>VLOOKUP($E445,Codifiche!$A$2:$D$96,3,FALSE)</f>
        <v>SAC - LOCALI TECNICI</v>
      </c>
      <c r="G445" s="36" t="str">
        <f>VLOOKUP($E445,Codifiche!$A$2:$D$96,4,FALSE)</f>
        <v>Gestore</v>
      </c>
      <c r="H445" s="38" t="s">
        <v>438</v>
      </c>
      <c r="I445" s="38" t="s">
        <v>344</v>
      </c>
      <c r="J445" s="36"/>
      <c r="K445" s="20" t="s">
        <v>114</v>
      </c>
    </row>
    <row r="446" spans="1:11" x14ac:dyDescent="0.2">
      <c r="A446" s="36" t="s">
        <v>4</v>
      </c>
      <c r="B446" s="36" t="s">
        <v>67</v>
      </c>
      <c r="C446" s="37">
        <v>15</v>
      </c>
      <c r="D446" s="37"/>
      <c r="E446" s="36" t="s">
        <v>243</v>
      </c>
      <c r="F446" s="36" t="str">
        <f>VLOOKUP($E446,Codifiche!$A$2:$D$96,3,FALSE)</f>
        <v>POLIZIA</v>
      </c>
      <c r="G446" s="36" t="str">
        <f>VLOOKUP($E446,Codifiche!$A$2:$D$96,4,FALSE)</f>
        <v>Enti di Stato</v>
      </c>
      <c r="H446" s="38" t="s">
        <v>399</v>
      </c>
      <c r="I446" s="38" t="s">
        <v>399</v>
      </c>
      <c r="J446" s="36"/>
      <c r="K446" s="21" t="s">
        <v>110</v>
      </c>
    </row>
    <row r="447" spans="1:11" x14ac:dyDescent="0.2">
      <c r="A447" s="36" t="s">
        <v>4</v>
      </c>
      <c r="B447" s="36" t="s">
        <v>69</v>
      </c>
      <c r="C447" s="37">
        <v>19</v>
      </c>
      <c r="D447" s="37"/>
      <c r="E447" s="36" t="s">
        <v>243</v>
      </c>
      <c r="F447" s="36" t="str">
        <f>VLOOKUP($E447,Codifiche!$A$2:$D$96,3,FALSE)</f>
        <v>POLIZIA</v>
      </c>
      <c r="G447" s="36" t="str">
        <f>VLOOKUP($E447,Codifiche!$A$2:$D$96,4,FALSE)</f>
        <v>Enti di Stato</v>
      </c>
      <c r="H447" s="38" t="s">
        <v>276</v>
      </c>
      <c r="I447" s="38" t="s">
        <v>276</v>
      </c>
      <c r="J447" s="36"/>
      <c r="K447" s="21" t="s">
        <v>111</v>
      </c>
    </row>
    <row r="448" spans="1:11" x14ac:dyDescent="0.2">
      <c r="A448" s="36" t="s">
        <v>4</v>
      </c>
      <c r="B448" s="36" t="s">
        <v>71</v>
      </c>
      <c r="C448" s="37">
        <v>6</v>
      </c>
      <c r="D448" s="37"/>
      <c r="E448" s="36" t="s">
        <v>239</v>
      </c>
      <c r="F448" s="36" t="str">
        <f>VLOOKUP($E448,Codifiche!$A$2:$D$96,3,FALSE)</f>
        <v>SAC - SERVIZI GENERALI</v>
      </c>
      <c r="G448" s="36" t="str">
        <f>VLOOKUP($E448,Codifiche!$A$2:$D$96,4,FALSE)</f>
        <v>Gestore</v>
      </c>
      <c r="H448" s="38" t="s">
        <v>88</v>
      </c>
      <c r="I448" s="38" t="s">
        <v>500</v>
      </c>
      <c r="J448" s="36"/>
      <c r="K448" s="20" t="s">
        <v>116</v>
      </c>
    </row>
    <row r="449" spans="1:11" x14ac:dyDescent="0.2">
      <c r="A449" s="36" t="s">
        <v>4</v>
      </c>
      <c r="B449" s="36" t="s">
        <v>73</v>
      </c>
      <c r="C449" s="37">
        <v>9</v>
      </c>
      <c r="D449" s="37"/>
      <c r="E449" s="36" t="s">
        <v>243</v>
      </c>
      <c r="F449" s="36" t="str">
        <f>VLOOKUP($E449,Codifiche!$A$2:$D$96,3,FALSE)</f>
        <v>POLIZIA</v>
      </c>
      <c r="G449" s="36" t="str">
        <f>VLOOKUP($E449,Codifiche!$A$2:$D$96,4,FALSE)</f>
        <v>Enti di Stato</v>
      </c>
      <c r="H449" s="38" t="s">
        <v>276</v>
      </c>
      <c r="I449" s="38" t="s">
        <v>276</v>
      </c>
      <c r="J449" s="36"/>
      <c r="K449" s="20" t="s">
        <v>111</v>
      </c>
    </row>
    <row r="450" spans="1:11" x14ac:dyDescent="0.2">
      <c r="A450" s="36" t="s">
        <v>4</v>
      </c>
      <c r="B450" s="36" t="s">
        <v>75</v>
      </c>
      <c r="C450" s="37">
        <v>19</v>
      </c>
      <c r="D450" s="37"/>
      <c r="E450" s="36" t="s">
        <v>243</v>
      </c>
      <c r="F450" s="36" t="str">
        <f>VLOOKUP($E450,Codifiche!$A$2:$D$96,3,FALSE)</f>
        <v>POLIZIA</v>
      </c>
      <c r="G450" s="36" t="str">
        <f>VLOOKUP($E450,Codifiche!$A$2:$D$96,4,FALSE)</f>
        <v>Enti di Stato</v>
      </c>
      <c r="H450" s="38" t="s">
        <v>276</v>
      </c>
      <c r="I450" s="38" t="s">
        <v>276</v>
      </c>
      <c r="J450" s="36"/>
      <c r="K450" s="21" t="s">
        <v>111</v>
      </c>
    </row>
    <row r="451" spans="1:11" x14ac:dyDescent="0.2">
      <c r="A451" s="36" t="s">
        <v>4</v>
      </c>
      <c r="B451" s="36" t="s">
        <v>78</v>
      </c>
      <c r="C451" s="37">
        <v>14</v>
      </c>
      <c r="D451" s="37"/>
      <c r="E451" s="36" t="s">
        <v>243</v>
      </c>
      <c r="F451" s="36" t="str">
        <f>VLOOKUP($E451,Codifiche!$A$2:$D$96,3,FALSE)</f>
        <v>POLIZIA</v>
      </c>
      <c r="G451" s="36" t="str">
        <f>VLOOKUP($E451,Codifiche!$A$2:$D$96,4,FALSE)</f>
        <v>Enti di Stato</v>
      </c>
      <c r="H451" s="38" t="s">
        <v>276</v>
      </c>
      <c r="I451" s="38" t="s">
        <v>276</v>
      </c>
      <c r="J451" s="36"/>
      <c r="K451" s="21" t="s">
        <v>111</v>
      </c>
    </row>
    <row r="452" spans="1:11" x14ac:dyDescent="0.2">
      <c r="A452" s="36" t="s">
        <v>4</v>
      </c>
      <c r="B452" s="36" t="s">
        <v>79</v>
      </c>
      <c r="C452" s="37">
        <v>14</v>
      </c>
      <c r="D452" s="37"/>
      <c r="E452" s="36" t="s">
        <v>243</v>
      </c>
      <c r="F452" s="36" t="str">
        <f>VLOOKUP($E452,Codifiche!$A$2:$D$96,3,FALSE)</f>
        <v>POLIZIA</v>
      </c>
      <c r="G452" s="36" t="str">
        <f>VLOOKUP($E452,Codifiche!$A$2:$D$96,4,FALSE)</f>
        <v>Enti di Stato</v>
      </c>
      <c r="H452" s="38" t="s">
        <v>276</v>
      </c>
      <c r="I452" s="38" t="s">
        <v>276</v>
      </c>
      <c r="J452" s="36"/>
      <c r="K452" s="21" t="s">
        <v>111</v>
      </c>
    </row>
    <row r="453" spans="1:11" x14ac:dyDescent="0.2">
      <c r="A453" s="36" t="s">
        <v>4</v>
      </c>
      <c r="B453" s="36" t="s">
        <v>80</v>
      </c>
      <c r="C453" s="37">
        <v>13</v>
      </c>
      <c r="D453" s="37"/>
      <c r="E453" s="36" t="s">
        <v>243</v>
      </c>
      <c r="F453" s="36" t="str">
        <f>VLOOKUP($E453,Codifiche!$A$2:$D$96,3,FALSE)</f>
        <v>POLIZIA</v>
      </c>
      <c r="G453" s="36" t="str">
        <f>VLOOKUP($E453,Codifiche!$A$2:$D$96,4,FALSE)</f>
        <v>Enti di Stato</v>
      </c>
      <c r="H453" s="38" t="s">
        <v>276</v>
      </c>
      <c r="I453" s="38" t="s">
        <v>276</v>
      </c>
      <c r="J453" s="36"/>
      <c r="K453" s="21" t="s">
        <v>111</v>
      </c>
    </row>
    <row r="454" spans="1:11" x14ac:dyDescent="0.2">
      <c r="A454" s="36" t="s">
        <v>4</v>
      </c>
      <c r="B454" s="36" t="s">
        <v>81</v>
      </c>
      <c r="C454" s="37">
        <v>22</v>
      </c>
      <c r="D454" s="37"/>
      <c r="E454" s="36" t="s">
        <v>243</v>
      </c>
      <c r="F454" s="36" t="str">
        <f>VLOOKUP($E454,Codifiche!$A$2:$D$96,3,FALSE)</f>
        <v>POLIZIA</v>
      </c>
      <c r="G454" s="36" t="str">
        <f>VLOOKUP($E454,Codifiche!$A$2:$D$96,4,FALSE)</f>
        <v>Enti di Stato</v>
      </c>
      <c r="H454" s="38" t="s">
        <v>276</v>
      </c>
      <c r="I454" s="38" t="s">
        <v>422</v>
      </c>
      <c r="J454" s="36"/>
      <c r="K454" s="21" t="s">
        <v>111</v>
      </c>
    </row>
    <row r="455" spans="1:11" x14ac:dyDescent="0.2">
      <c r="A455" s="36" t="s">
        <v>4</v>
      </c>
      <c r="B455" s="36" t="s">
        <v>82</v>
      </c>
      <c r="C455" s="37">
        <v>28</v>
      </c>
      <c r="D455" s="37"/>
      <c r="E455" s="36" t="s">
        <v>243</v>
      </c>
      <c r="F455" s="36" t="str">
        <f>VLOOKUP($E455,Codifiche!$A$2:$D$96,3,FALSE)</f>
        <v>POLIZIA</v>
      </c>
      <c r="G455" s="36" t="str">
        <f>VLOOKUP($E455,Codifiche!$A$2:$D$96,4,FALSE)</f>
        <v>Enti di Stato</v>
      </c>
      <c r="H455" s="38" t="s">
        <v>276</v>
      </c>
      <c r="I455" s="38" t="s">
        <v>276</v>
      </c>
      <c r="J455" s="36"/>
      <c r="K455" s="20" t="s">
        <v>111</v>
      </c>
    </row>
    <row r="456" spans="1:11" x14ac:dyDescent="0.2">
      <c r="A456" s="36" t="s">
        <v>4</v>
      </c>
      <c r="B456" s="36" t="s">
        <v>83</v>
      </c>
      <c r="C456" s="37">
        <v>14</v>
      </c>
      <c r="D456" s="37"/>
      <c r="E456" s="36" t="s">
        <v>243</v>
      </c>
      <c r="F456" s="36" t="str">
        <f>VLOOKUP($E456,Codifiche!$A$2:$D$96,3,FALSE)</f>
        <v>POLIZIA</v>
      </c>
      <c r="G456" s="36" t="str">
        <f>VLOOKUP($E456,Codifiche!$A$2:$D$96,4,FALSE)</f>
        <v>Enti di Stato</v>
      </c>
      <c r="H456" s="38" t="s">
        <v>276</v>
      </c>
      <c r="I456" s="38" t="s">
        <v>276</v>
      </c>
      <c r="J456" s="36"/>
      <c r="K456" s="20" t="s">
        <v>111</v>
      </c>
    </row>
    <row r="457" spans="1:11" x14ac:dyDescent="0.2">
      <c r="A457" s="36" t="s">
        <v>4</v>
      </c>
      <c r="B457" s="36" t="s">
        <v>84</v>
      </c>
      <c r="C457" s="37">
        <v>15</v>
      </c>
      <c r="D457" s="37"/>
      <c r="E457" s="36" t="s">
        <v>237</v>
      </c>
      <c r="F457" s="36" t="str">
        <f>VLOOKUP($E457,Codifiche!$A$2:$D$96,3,FALSE)</f>
        <v>SAC - LOCALI TECNICI</v>
      </c>
      <c r="G457" s="36" t="str">
        <f>VLOOKUP($E457,Codifiche!$A$2:$D$96,4,FALSE)</f>
        <v>Gestore</v>
      </c>
      <c r="H457" s="38" t="s">
        <v>438</v>
      </c>
      <c r="I457" s="38" t="s">
        <v>344</v>
      </c>
      <c r="J457" s="36"/>
      <c r="K457" s="21" t="s">
        <v>114</v>
      </c>
    </row>
    <row r="458" spans="1:11" x14ac:dyDescent="0.2">
      <c r="A458" s="36" t="s">
        <v>4</v>
      </c>
      <c r="B458" s="36" t="s">
        <v>85</v>
      </c>
      <c r="C458" s="37">
        <v>25</v>
      </c>
      <c r="D458" s="37"/>
      <c r="E458" s="36" t="s">
        <v>229</v>
      </c>
      <c r="F458" s="36" t="str">
        <f>VLOOKUP($E458,Codifiche!$A$2:$D$96,3,FALSE)</f>
        <v>Ata Airports SpA</v>
      </c>
      <c r="G458" s="36" t="str">
        <f>VLOOKUP($E458,Codifiche!$A$2:$D$96,4,FALSE)</f>
        <v>Operatori Aeroportuali</v>
      </c>
      <c r="H458" s="38" t="s">
        <v>276</v>
      </c>
      <c r="I458" s="38" t="s">
        <v>276</v>
      </c>
      <c r="J458" s="36"/>
      <c r="K458" s="21" t="s">
        <v>121</v>
      </c>
    </row>
    <row r="459" spans="1:11" x14ac:dyDescent="0.2">
      <c r="A459" s="36" t="s">
        <v>4</v>
      </c>
      <c r="B459" s="36" t="s">
        <v>87</v>
      </c>
      <c r="C459" s="37">
        <v>13</v>
      </c>
      <c r="D459" s="37"/>
      <c r="E459" s="36" t="s">
        <v>229</v>
      </c>
      <c r="F459" s="36" t="str">
        <f>VLOOKUP($E459,Codifiche!$A$2:$D$96,3,FALSE)</f>
        <v>Ata Airports SpA</v>
      </c>
      <c r="G459" s="36" t="str">
        <f>VLOOKUP($E459,Codifiche!$A$2:$D$96,4,FALSE)</f>
        <v>Operatori Aeroportuali</v>
      </c>
      <c r="H459" s="38" t="s">
        <v>276</v>
      </c>
      <c r="I459" s="38" t="s">
        <v>276</v>
      </c>
      <c r="J459" s="36"/>
      <c r="K459" s="21" t="s">
        <v>121</v>
      </c>
    </row>
    <row r="460" spans="1:11" x14ac:dyDescent="0.2">
      <c r="A460" s="36" t="s">
        <v>4</v>
      </c>
      <c r="B460" s="36" t="s">
        <v>89</v>
      </c>
      <c r="C460" s="37">
        <v>11</v>
      </c>
      <c r="D460" s="37"/>
      <c r="E460" s="36" t="s">
        <v>229</v>
      </c>
      <c r="F460" s="36" t="str">
        <f>VLOOKUP($E460,Codifiche!$A$2:$D$96,3,FALSE)</f>
        <v>Ata Airports SpA</v>
      </c>
      <c r="G460" s="36" t="str">
        <f>VLOOKUP($E460,Codifiche!$A$2:$D$96,4,FALSE)</f>
        <v>Operatori Aeroportuali</v>
      </c>
      <c r="H460" s="38" t="s">
        <v>88</v>
      </c>
      <c r="I460" s="38" t="s">
        <v>88</v>
      </c>
      <c r="J460" s="36"/>
      <c r="K460" s="21" t="s">
        <v>121</v>
      </c>
    </row>
    <row r="461" spans="1:11" x14ac:dyDescent="0.2">
      <c r="A461" s="36" t="s">
        <v>4</v>
      </c>
      <c r="B461" s="36" t="s">
        <v>90</v>
      </c>
      <c r="C461" s="37">
        <v>27</v>
      </c>
      <c r="D461" s="37"/>
      <c r="E461" s="36" t="s">
        <v>229</v>
      </c>
      <c r="F461" s="36" t="str">
        <f>VLOOKUP($E461,Codifiche!$A$2:$D$96,3,FALSE)</f>
        <v>Ata Airports SpA</v>
      </c>
      <c r="G461" s="36" t="str">
        <f>VLOOKUP($E461,Codifiche!$A$2:$D$96,4,FALSE)</f>
        <v>Operatori Aeroportuali</v>
      </c>
      <c r="H461" s="38" t="s">
        <v>276</v>
      </c>
      <c r="I461" s="38" t="s">
        <v>276</v>
      </c>
      <c r="J461" s="36"/>
      <c r="K461" s="21" t="s">
        <v>121</v>
      </c>
    </row>
    <row r="462" spans="1:11" x14ac:dyDescent="0.2">
      <c r="A462" s="36" t="s">
        <v>4</v>
      </c>
      <c r="B462" s="36" t="s">
        <v>91</v>
      </c>
      <c r="C462" s="37">
        <v>20</v>
      </c>
      <c r="D462" s="37"/>
      <c r="E462" s="36" t="s">
        <v>235</v>
      </c>
      <c r="F462" s="36" t="str">
        <f>VLOOKUP($E462,Codifiche!$A$2:$D$96,3,FALSE)</f>
        <v>SAC S.p.A.</v>
      </c>
      <c r="G462" s="36" t="str">
        <f>VLOOKUP($E462,Codifiche!$A$2:$D$96,4,FALSE)</f>
        <v>Gestore</v>
      </c>
      <c r="H462" s="38" t="s">
        <v>276</v>
      </c>
      <c r="I462" s="38" t="s">
        <v>534</v>
      </c>
      <c r="J462" s="36"/>
      <c r="K462" s="21" t="s">
        <v>106</v>
      </c>
    </row>
    <row r="463" spans="1:11" x14ac:dyDescent="0.2">
      <c r="A463" s="36" t="s">
        <v>4</v>
      </c>
      <c r="B463" s="36" t="s">
        <v>92</v>
      </c>
      <c r="C463" s="37">
        <v>21</v>
      </c>
      <c r="D463" s="37"/>
      <c r="E463" s="36" t="s">
        <v>235</v>
      </c>
      <c r="F463" s="36" t="str">
        <f>VLOOKUP($E463,Codifiche!$A$2:$D$96,3,FALSE)</f>
        <v>SAC S.p.A.</v>
      </c>
      <c r="G463" s="36" t="str">
        <f>VLOOKUP($E463,Codifiche!$A$2:$D$96,4,FALSE)</f>
        <v>Gestore</v>
      </c>
      <c r="H463" s="38" t="s">
        <v>276</v>
      </c>
      <c r="I463" s="38" t="s">
        <v>535</v>
      </c>
      <c r="J463" s="36"/>
      <c r="K463" s="21" t="s">
        <v>106</v>
      </c>
    </row>
    <row r="464" spans="1:11" x14ac:dyDescent="0.2">
      <c r="A464" s="36" t="s">
        <v>4</v>
      </c>
      <c r="B464" s="36" t="s">
        <v>94</v>
      </c>
      <c r="C464" s="37">
        <v>4</v>
      </c>
      <c r="D464" s="37"/>
      <c r="E464" s="36" t="s">
        <v>235</v>
      </c>
      <c r="F464" s="36" t="str">
        <f>VLOOKUP($E464,Codifiche!$A$2:$D$96,3,FALSE)</f>
        <v>SAC S.p.A.</v>
      </c>
      <c r="G464" s="36" t="str">
        <f>VLOOKUP($E464,Codifiche!$A$2:$D$96,4,FALSE)</f>
        <v>Gestore</v>
      </c>
      <c r="H464" s="38" t="s">
        <v>399</v>
      </c>
      <c r="I464" s="38" t="s">
        <v>537</v>
      </c>
      <c r="J464" s="36"/>
      <c r="K464" s="21" t="s">
        <v>106</v>
      </c>
    </row>
    <row r="465" spans="1:11" x14ac:dyDescent="0.2">
      <c r="A465" s="36" t="s">
        <v>4</v>
      </c>
      <c r="B465" s="36" t="s">
        <v>95</v>
      </c>
      <c r="C465" s="37">
        <v>9</v>
      </c>
      <c r="D465" s="37"/>
      <c r="E465" s="36" t="s">
        <v>235</v>
      </c>
      <c r="F465" s="36" t="str">
        <f>VLOOKUP($E465,Codifiche!$A$2:$D$96,3,FALSE)</f>
        <v>SAC S.p.A.</v>
      </c>
      <c r="G465" s="36" t="str">
        <f>VLOOKUP($E465,Codifiche!$A$2:$D$96,4,FALSE)</f>
        <v>Gestore</v>
      </c>
      <c r="H465" s="38" t="s">
        <v>88</v>
      </c>
      <c r="I465" s="38" t="s">
        <v>536</v>
      </c>
      <c r="J465" s="36"/>
      <c r="K465" s="21" t="s">
        <v>106</v>
      </c>
    </row>
    <row r="466" spans="1:11" x14ac:dyDescent="0.2">
      <c r="A466" s="36" t="s">
        <v>4</v>
      </c>
      <c r="B466" s="36" t="s">
        <v>96</v>
      </c>
      <c r="C466" s="37">
        <v>13</v>
      </c>
      <c r="D466" s="37"/>
      <c r="E466" s="36" t="s">
        <v>233</v>
      </c>
      <c r="F466" s="36" t="str">
        <f>VLOOKUP($E466,Codifiche!$A$2:$D$96,3,FALSE)</f>
        <v>AVIATION SERVICES</v>
      </c>
      <c r="G466" s="36" t="str">
        <f>VLOOKUP($E466,Codifiche!$A$2:$D$96,4,FALSE)</f>
        <v>Operatori Aeroportuali</v>
      </c>
      <c r="H466" s="38" t="s">
        <v>276</v>
      </c>
      <c r="I466" s="38" t="s">
        <v>276</v>
      </c>
      <c r="J466" s="36"/>
      <c r="K466" s="21" t="s">
        <v>134</v>
      </c>
    </row>
    <row r="467" spans="1:11" x14ac:dyDescent="0.2">
      <c r="A467" s="36" t="s">
        <v>4</v>
      </c>
      <c r="B467" s="36" t="s">
        <v>98</v>
      </c>
      <c r="C467" s="37">
        <v>24</v>
      </c>
      <c r="D467" s="37"/>
      <c r="E467" s="36" t="s">
        <v>233</v>
      </c>
      <c r="F467" s="36" t="str">
        <f>VLOOKUP($E467,Codifiche!$A$2:$D$96,3,FALSE)</f>
        <v>AVIATION SERVICES</v>
      </c>
      <c r="G467" s="36" t="str">
        <f>VLOOKUP($E467,Codifiche!$A$2:$D$96,4,FALSE)</f>
        <v>Operatori Aeroportuali</v>
      </c>
      <c r="H467" s="38" t="s">
        <v>276</v>
      </c>
      <c r="I467" s="38" t="s">
        <v>276</v>
      </c>
      <c r="J467" s="36"/>
      <c r="K467" s="20" t="s">
        <v>134</v>
      </c>
    </row>
    <row r="468" spans="1:11" x14ac:dyDescent="0.2">
      <c r="A468" s="36" t="s">
        <v>4</v>
      </c>
      <c r="B468" s="36" t="s">
        <v>99</v>
      </c>
      <c r="C468" s="37">
        <v>18</v>
      </c>
      <c r="D468" s="37"/>
      <c r="E468" s="36" t="s">
        <v>233</v>
      </c>
      <c r="F468" s="36" t="str">
        <f>VLOOKUP($E468,Codifiche!$A$2:$D$96,3,FALSE)</f>
        <v>AVIATION SERVICES</v>
      </c>
      <c r="G468" s="36" t="str">
        <f>VLOOKUP($E468,Codifiche!$A$2:$D$96,4,FALSE)</f>
        <v>Operatori Aeroportuali</v>
      </c>
      <c r="H468" s="38" t="s">
        <v>276</v>
      </c>
      <c r="I468" s="38" t="s">
        <v>276</v>
      </c>
      <c r="J468" s="36"/>
      <c r="K468" s="21" t="s">
        <v>134</v>
      </c>
    </row>
    <row r="469" spans="1:11" x14ac:dyDescent="0.2">
      <c r="A469" s="36" t="s">
        <v>4</v>
      </c>
      <c r="B469" s="36" t="s">
        <v>100</v>
      </c>
      <c r="C469" s="37">
        <v>9</v>
      </c>
      <c r="D469" s="37"/>
      <c r="E469" s="36" t="s">
        <v>233</v>
      </c>
      <c r="F469" s="36" t="str">
        <f>VLOOKUP($E469,Codifiche!$A$2:$D$96,3,FALSE)</f>
        <v>AVIATION SERVICES</v>
      </c>
      <c r="G469" s="36" t="str">
        <f>VLOOKUP($E469,Codifiche!$A$2:$D$96,4,FALSE)</f>
        <v>Operatori Aeroportuali</v>
      </c>
      <c r="H469" s="38" t="s">
        <v>88</v>
      </c>
      <c r="I469" s="38" t="s">
        <v>88</v>
      </c>
      <c r="J469" s="36"/>
      <c r="K469" s="21" t="s">
        <v>134</v>
      </c>
    </row>
    <row r="470" spans="1:11" x14ac:dyDescent="0.2">
      <c r="A470" s="36" t="s">
        <v>4</v>
      </c>
      <c r="B470" s="36" t="s">
        <v>101</v>
      </c>
      <c r="C470" s="37">
        <v>9</v>
      </c>
      <c r="D470" s="37"/>
      <c r="E470" s="36" t="s">
        <v>231</v>
      </c>
      <c r="F470" s="36" t="str">
        <f>VLOOKUP($E470,Codifiche!$A$2:$D$96,3,FALSE)</f>
        <v>MERIDIANA</v>
      </c>
      <c r="G470" s="36" t="str">
        <f>VLOOKUP($E470,Codifiche!$A$2:$D$96,4,FALSE)</f>
        <v>Operatori Aeroportuali</v>
      </c>
      <c r="H470" s="38" t="s">
        <v>276</v>
      </c>
      <c r="I470" s="38" t="s">
        <v>276</v>
      </c>
      <c r="J470" s="36"/>
      <c r="K470" s="21" t="s">
        <v>112</v>
      </c>
    </row>
    <row r="471" spans="1:11" x14ac:dyDescent="0.2">
      <c r="A471" s="36" t="s">
        <v>4</v>
      </c>
      <c r="B471" s="36" t="s">
        <v>102</v>
      </c>
      <c r="C471" s="37">
        <v>20</v>
      </c>
      <c r="D471" s="37"/>
      <c r="E471" s="36" t="s">
        <v>231</v>
      </c>
      <c r="F471" s="36" t="str">
        <f>VLOOKUP($E471,Codifiche!$A$2:$D$96,3,FALSE)</f>
        <v>MERIDIANA</v>
      </c>
      <c r="G471" s="36" t="str">
        <f>VLOOKUP($E471,Codifiche!$A$2:$D$96,4,FALSE)</f>
        <v>Operatori Aeroportuali</v>
      </c>
      <c r="H471" s="38" t="s">
        <v>276</v>
      </c>
      <c r="I471" s="38" t="s">
        <v>276</v>
      </c>
      <c r="J471" s="36"/>
      <c r="K471" s="21" t="s">
        <v>112</v>
      </c>
    </row>
    <row r="472" spans="1:11" x14ac:dyDescent="0.2">
      <c r="A472" s="36" t="s">
        <v>4</v>
      </c>
      <c r="B472" s="36" t="s">
        <v>103</v>
      </c>
      <c r="C472" s="37">
        <v>9</v>
      </c>
      <c r="D472" s="37"/>
      <c r="E472" s="36" t="s">
        <v>227</v>
      </c>
      <c r="F472" s="36" t="str">
        <f>VLOOKUP($E472,Codifiche!$A$2:$D$96,3,FALSE)</f>
        <v>AVIAPARTNER</v>
      </c>
      <c r="G472" s="36" t="str">
        <f>VLOOKUP($E472,Codifiche!$A$2:$D$96,4,FALSE)</f>
        <v>Operatori Aeroportuali</v>
      </c>
      <c r="H472" s="38" t="s">
        <v>276</v>
      </c>
      <c r="I472" s="38" t="s">
        <v>276</v>
      </c>
      <c r="J472" s="36"/>
      <c r="K472" s="21" t="s">
        <v>109</v>
      </c>
    </row>
    <row r="473" spans="1:11" x14ac:dyDescent="0.2">
      <c r="A473" s="36" t="s">
        <v>4</v>
      </c>
      <c r="B473" s="36" t="s">
        <v>150</v>
      </c>
      <c r="C473" s="37">
        <v>20</v>
      </c>
      <c r="D473" s="37"/>
      <c r="E473" s="36" t="s">
        <v>227</v>
      </c>
      <c r="F473" s="36" t="str">
        <f>VLOOKUP($E473,Codifiche!$A$2:$D$96,3,FALSE)</f>
        <v>AVIAPARTNER</v>
      </c>
      <c r="G473" s="36" t="str">
        <f>VLOOKUP($E473,Codifiche!$A$2:$D$96,4,FALSE)</f>
        <v>Operatori Aeroportuali</v>
      </c>
      <c r="H473" s="38" t="s">
        <v>276</v>
      </c>
      <c r="I473" s="38" t="s">
        <v>276</v>
      </c>
      <c r="J473" s="36"/>
      <c r="K473" s="21" t="s">
        <v>109</v>
      </c>
    </row>
    <row r="474" spans="1:11" x14ac:dyDescent="0.2">
      <c r="A474" s="36" t="s">
        <v>4</v>
      </c>
      <c r="B474" s="36" t="s">
        <v>615</v>
      </c>
      <c r="C474" s="37">
        <v>9</v>
      </c>
      <c r="D474" s="37"/>
      <c r="E474" s="36" t="s">
        <v>729</v>
      </c>
      <c r="F474" s="36" t="str">
        <f>VLOOKUP($E474,Codifiche!$A$2:$D$96,3,FALSE)</f>
        <v>GH CATANIA</v>
      </c>
      <c r="G474" s="36" t="str">
        <f>VLOOKUP($E474,Codifiche!$A$2:$D$96,4,FALSE)</f>
        <v>Operatori Aeroportuali</v>
      </c>
      <c r="H474" s="38" t="s">
        <v>276</v>
      </c>
      <c r="I474" s="38" t="s">
        <v>276</v>
      </c>
      <c r="J474" s="36"/>
      <c r="K474" s="21" t="s">
        <v>109</v>
      </c>
    </row>
    <row r="475" spans="1:11" x14ac:dyDescent="0.2">
      <c r="A475" s="36" t="s">
        <v>4</v>
      </c>
      <c r="B475" s="36" t="s">
        <v>616</v>
      </c>
      <c r="C475" s="37">
        <v>20</v>
      </c>
      <c r="D475" s="37"/>
      <c r="E475" s="36" t="s">
        <v>729</v>
      </c>
      <c r="F475" s="36" t="str">
        <f>VLOOKUP($E475,Codifiche!$A$2:$D$96,3,FALSE)</f>
        <v>GH CATANIA</v>
      </c>
      <c r="G475" s="36" t="str">
        <f>VLOOKUP($E475,Codifiche!$A$2:$D$96,4,FALSE)</f>
        <v>Operatori Aeroportuali</v>
      </c>
      <c r="H475" s="38" t="s">
        <v>276</v>
      </c>
      <c r="I475" s="38" t="s">
        <v>276</v>
      </c>
      <c r="J475" s="36"/>
      <c r="K475" s="21" t="s">
        <v>109</v>
      </c>
    </row>
    <row r="476" spans="1:11" x14ac:dyDescent="0.2">
      <c r="A476" s="36" t="s">
        <v>4</v>
      </c>
      <c r="B476" s="36" t="s">
        <v>619</v>
      </c>
      <c r="C476" s="37">
        <v>9</v>
      </c>
      <c r="D476" s="37"/>
      <c r="E476" s="36" t="s">
        <v>729</v>
      </c>
      <c r="F476" s="36" t="str">
        <f>VLOOKUP($E476,Codifiche!$A$2:$D$96,3,FALSE)</f>
        <v>GH CATANIA</v>
      </c>
      <c r="G476" s="36" t="str">
        <f>VLOOKUP($E476,Codifiche!$A$2:$D$96,4,FALSE)</f>
        <v>Operatori Aeroportuali</v>
      </c>
      <c r="H476" s="38" t="s">
        <v>276</v>
      </c>
      <c r="I476" s="38" t="s">
        <v>276</v>
      </c>
      <c r="J476" s="36"/>
      <c r="K476" s="21" t="s">
        <v>109</v>
      </c>
    </row>
    <row r="477" spans="1:11" x14ac:dyDescent="0.2">
      <c r="A477" s="36" t="s">
        <v>4</v>
      </c>
      <c r="B477" s="36" t="s">
        <v>620</v>
      </c>
      <c r="C477" s="37">
        <v>20</v>
      </c>
      <c r="D477" s="37"/>
      <c r="E477" s="36" t="s">
        <v>729</v>
      </c>
      <c r="F477" s="36" t="str">
        <f>VLOOKUP($E477,Codifiche!$A$2:$D$96,3,FALSE)</f>
        <v>GH CATANIA</v>
      </c>
      <c r="G477" s="36" t="str">
        <f>VLOOKUP($E477,Codifiche!$A$2:$D$96,4,FALSE)</f>
        <v>Operatori Aeroportuali</v>
      </c>
      <c r="H477" s="38" t="s">
        <v>276</v>
      </c>
      <c r="I477" s="38" t="s">
        <v>276</v>
      </c>
      <c r="J477" s="36"/>
      <c r="K477" s="21" t="s">
        <v>109</v>
      </c>
    </row>
    <row r="478" spans="1:11" x14ac:dyDescent="0.2">
      <c r="A478" s="36" t="s">
        <v>4</v>
      </c>
      <c r="B478" s="36" t="s">
        <v>621</v>
      </c>
      <c r="C478" s="37">
        <v>11</v>
      </c>
      <c r="D478" s="37"/>
      <c r="E478" s="36" t="s">
        <v>729</v>
      </c>
      <c r="F478" s="36" t="str">
        <f>VLOOKUP($E478,Codifiche!$A$2:$D$96,3,FALSE)</f>
        <v>GH CATANIA</v>
      </c>
      <c r="G478" s="36" t="str">
        <f>VLOOKUP($E478,Codifiche!$A$2:$D$96,4,FALSE)</f>
        <v>Operatori Aeroportuali</v>
      </c>
      <c r="H478" s="38" t="s">
        <v>276</v>
      </c>
      <c r="I478" s="38" t="s">
        <v>276</v>
      </c>
      <c r="J478" s="36"/>
      <c r="K478" s="21" t="s">
        <v>109</v>
      </c>
    </row>
    <row r="479" spans="1:11" x14ac:dyDescent="0.2">
      <c r="A479" s="36" t="s">
        <v>4</v>
      </c>
      <c r="B479" s="36" t="s">
        <v>622</v>
      </c>
      <c r="C479" s="37">
        <v>56</v>
      </c>
      <c r="D479" s="37"/>
      <c r="E479" s="36" t="s">
        <v>232</v>
      </c>
      <c r="F479" s="36" t="str">
        <f>VLOOKUP($E479,Codifiche!$A$2:$D$96,3,FALSE)</f>
        <v>TURKISH AIRLINES</v>
      </c>
      <c r="G479" s="36" t="str">
        <f>VLOOKUP($E479,Codifiche!$A$2:$D$96,4,FALSE)</f>
        <v>Operatori Aeroportuali</v>
      </c>
      <c r="H479" s="38" t="s">
        <v>276</v>
      </c>
      <c r="I479" s="38" t="s">
        <v>276</v>
      </c>
      <c r="J479" s="36"/>
      <c r="K479" s="20" t="s">
        <v>106</v>
      </c>
    </row>
    <row r="480" spans="1:11" x14ac:dyDescent="0.2">
      <c r="A480" s="36" t="s">
        <v>4</v>
      </c>
      <c r="B480" s="36" t="s">
        <v>623</v>
      </c>
      <c r="C480" s="37">
        <v>34</v>
      </c>
      <c r="D480" s="37"/>
      <c r="E480" s="36" t="s">
        <v>232</v>
      </c>
      <c r="F480" s="36" t="str">
        <f>VLOOKUP($E480,Codifiche!$A$2:$D$96,3,FALSE)</f>
        <v>TURKISH AIRLINES</v>
      </c>
      <c r="G480" s="36" t="str">
        <f>VLOOKUP($E480,Codifiche!$A$2:$D$96,4,FALSE)</f>
        <v>Operatori Aeroportuali</v>
      </c>
      <c r="H480" s="38" t="s">
        <v>276</v>
      </c>
      <c r="I480" s="38" t="s">
        <v>276</v>
      </c>
      <c r="J480" s="36"/>
      <c r="K480" s="21" t="s">
        <v>106</v>
      </c>
    </row>
    <row r="481" spans="1:11" x14ac:dyDescent="0.2">
      <c r="A481" s="36" t="s">
        <v>4</v>
      </c>
      <c r="B481" s="36" t="s">
        <v>624</v>
      </c>
      <c r="C481" s="37">
        <v>34</v>
      </c>
      <c r="D481" s="37"/>
      <c r="E481" s="36" t="s">
        <v>235</v>
      </c>
      <c r="F481" s="36" t="str">
        <f>VLOOKUP($E481,Codifiche!$A$2:$D$96,3,FALSE)</f>
        <v>SAC S.p.A.</v>
      </c>
      <c r="G481" s="36" t="str">
        <f>VLOOKUP($E481,Codifiche!$A$2:$D$96,4,FALSE)</f>
        <v>Gestore</v>
      </c>
      <c r="H481" s="38" t="s">
        <v>276</v>
      </c>
      <c r="I481" s="38" t="s">
        <v>538</v>
      </c>
      <c r="J481" s="36"/>
      <c r="K481" s="21" t="s">
        <v>106</v>
      </c>
    </row>
    <row r="482" spans="1:11" x14ac:dyDescent="0.2">
      <c r="A482" s="36" t="s">
        <v>4</v>
      </c>
      <c r="B482" s="36" t="s">
        <v>625</v>
      </c>
      <c r="C482" s="37">
        <v>21</v>
      </c>
      <c r="D482" s="37"/>
      <c r="E482" s="36" t="s">
        <v>237</v>
      </c>
      <c r="F482" s="36" t="str">
        <f>VLOOKUP($E482,Codifiche!$A$2:$D$96,3,FALSE)</f>
        <v>SAC - LOCALI TECNICI</v>
      </c>
      <c r="G482" s="36" t="str">
        <f>VLOOKUP($E482,Codifiche!$A$2:$D$96,4,FALSE)</f>
        <v>Gestore</v>
      </c>
      <c r="H482" s="38" t="s">
        <v>438</v>
      </c>
      <c r="I482" s="38" t="s">
        <v>344</v>
      </c>
      <c r="J482" s="36"/>
      <c r="K482" s="21" t="s">
        <v>114</v>
      </c>
    </row>
    <row r="483" spans="1:11" x14ac:dyDescent="0.2">
      <c r="A483" s="36" t="s">
        <v>4</v>
      </c>
      <c r="B483" s="36" t="s">
        <v>626</v>
      </c>
      <c r="C483" s="37">
        <v>9</v>
      </c>
      <c r="D483" s="37"/>
      <c r="E483" s="36" t="s">
        <v>237</v>
      </c>
      <c r="F483" s="36" t="str">
        <f>VLOOKUP($E483,Codifiche!$A$2:$D$96,3,FALSE)</f>
        <v>SAC - LOCALI TECNICI</v>
      </c>
      <c r="G483" s="36" t="str">
        <f>VLOOKUP($E483,Codifiche!$A$2:$D$96,4,FALSE)</f>
        <v>Gestore</v>
      </c>
      <c r="H483" s="38" t="s">
        <v>438</v>
      </c>
      <c r="I483" s="38" t="s">
        <v>344</v>
      </c>
      <c r="J483" s="36"/>
      <c r="K483" s="21" t="s">
        <v>114</v>
      </c>
    </row>
    <row r="484" spans="1:11" x14ac:dyDescent="0.2">
      <c r="A484" s="36" t="s">
        <v>4</v>
      </c>
      <c r="B484" s="36" t="s">
        <v>627</v>
      </c>
      <c r="C484" s="37">
        <v>9</v>
      </c>
      <c r="D484" s="37"/>
      <c r="E484" s="36" t="s">
        <v>237</v>
      </c>
      <c r="F484" s="36" t="str">
        <f>VLOOKUP($E484,Codifiche!$A$2:$D$96,3,FALSE)</f>
        <v>SAC - LOCALI TECNICI</v>
      </c>
      <c r="G484" s="36" t="str">
        <f>VLOOKUP($E484,Codifiche!$A$2:$D$96,4,FALSE)</f>
        <v>Gestore</v>
      </c>
      <c r="H484" s="38" t="s">
        <v>438</v>
      </c>
      <c r="I484" s="38" t="s">
        <v>344</v>
      </c>
      <c r="J484" s="36"/>
      <c r="K484" s="21" t="s">
        <v>114</v>
      </c>
    </row>
    <row r="485" spans="1:11" x14ac:dyDescent="0.2">
      <c r="A485" s="36" t="s">
        <v>4</v>
      </c>
      <c r="B485" s="36" t="s">
        <v>628</v>
      </c>
      <c r="C485" s="37">
        <v>6</v>
      </c>
      <c r="D485" s="37"/>
      <c r="E485" s="36" t="s">
        <v>237</v>
      </c>
      <c r="F485" s="36" t="str">
        <f>VLOOKUP($E485,Codifiche!$A$2:$D$96,3,FALSE)</f>
        <v>SAC - LOCALI TECNICI</v>
      </c>
      <c r="G485" s="36" t="str">
        <f>VLOOKUP($E485,Codifiche!$A$2:$D$96,4,FALSE)</f>
        <v>Gestore</v>
      </c>
      <c r="H485" s="38" t="s">
        <v>438</v>
      </c>
      <c r="I485" s="38" t="s">
        <v>344</v>
      </c>
      <c r="J485" s="36"/>
      <c r="K485" s="20" t="s">
        <v>114</v>
      </c>
    </row>
    <row r="486" spans="1:11" x14ac:dyDescent="0.2">
      <c r="A486" s="36" t="s">
        <v>4</v>
      </c>
      <c r="B486" s="36" t="s">
        <v>629</v>
      </c>
      <c r="C486" s="37">
        <v>19</v>
      </c>
      <c r="D486" s="37"/>
      <c r="E486" s="36" t="s">
        <v>239</v>
      </c>
      <c r="F486" s="36" t="str">
        <f>VLOOKUP($E486,Codifiche!$A$2:$D$96,3,FALSE)</f>
        <v>SAC - SERVIZI GENERALI</v>
      </c>
      <c r="G486" s="36" t="str">
        <f>VLOOKUP($E486,Codifiche!$A$2:$D$96,4,FALSE)</f>
        <v>Gestore</v>
      </c>
      <c r="H486" s="38" t="s">
        <v>88</v>
      </c>
      <c r="I486" s="38" t="s">
        <v>501</v>
      </c>
      <c r="J486" s="36"/>
      <c r="K486" s="20" t="s">
        <v>106</v>
      </c>
    </row>
    <row r="487" spans="1:11" x14ac:dyDescent="0.2">
      <c r="A487" s="36" t="s">
        <v>4</v>
      </c>
      <c r="B487" s="36" t="s">
        <v>713</v>
      </c>
      <c r="C487" s="37">
        <v>8</v>
      </c>
      <c r="D487" s="37"/>
      <c r="E487" s="36" t="s">
        <v>238</v>
      </c>
      <c r="F487" s="36" t="str">
        <f>VLOOKUP($E487,Codifiche!$A$2:$D$96,3,FALSE)</f>
        <v>SAC - SERVIZI IGIENICI</v>
      </c>
      <c r="G487" s="36" t="str">
        <f>VLOOKUP($E487,Codifiche!$A$2:$D$96,4,FALSE)</f>
        <v>Gestore</v>
      </c>
      <c r="H487" s="38" t="s">
        <v>283</v>
      </c>
      <c r="I487" s="38" t="s">
        <v>425</v>
      </c>
      <c r="J487" s="36"/>
      <c r="K487" s="20" t="s">
        <v>115</v>
      </c>
    </row>
    <row r="488" spans="1:11" x14ac:dyDescent="0.2">
      <c r="A488" s="36" t="s">
        <v>4</v>
      </c>
      <c r="B488" s="36" t="s">
        <v>714</v>
      </c>
      <c r="C488" s="37">
        <v>8</v>
      </c>
      <c r="D488" s="37"/>
      <c r="E488" s="36" t="s">
        <v>238</v>
      </c>
      <c r="F488" s="36" t="str">
        <f>VLOOKUP($E488,Codifiche!$A$2:$D$96,3,FALSE)</f>
        <v>SAC - SERVIZI IGIENICI</v>
      </c>
      <c r="G488" s="36" t="str">
        <f>VLOOKUP($E488,Codifiche!$A$2:$D$96,4,FALSE)</f>
        <v>Gestore</v>
      </c>
      <c r="H488" s="38" t="s">
        <v>283</v>
      </c>
      <c r="I488" s="38" t="s">
        <v>425</v>
      </c>
      <c r="J488" s="36"/>
      <c r="K488" s="20" t="s">
        <v>115</v>
      </c>
    </row>
    <row r="489" spans="1:11" x14ac:dyDescent="0.2">
      <c r="A489" s="36" t="s">
        <v>4</v>
      </c>
      <c r="B489" s="36" t="s">
        <v>630</v>
      </c>
      <c r="C489" s="37">
        <v>41</v>
      </c>
      <c r="D489" s="37"/>
      <c r="E489" s="36" t="s">
        <v>243</v>
      </c>
      <c r="F489" s="36" t="str">
        <f>VLOOKUP($E489,Codifiche!$A$2:$D$96,3,FALSE)</f>
        <v>POLIZIA</v>
      </c>
      <c r="G489" s="36" t="str">
        <f>VLOOKUP($E489,Codifiche!$A$2:$D$96,4,FALSE)</f>
        <v>Enti di Stato</v>
      </c>
      <c r="H489" s="38" t="s">
        <v>276</v>
      </c>
      <c r="I489" s="38" t="s">
        <v>276</v>
      </c>
      <c r="J489" s="36"/>
      <c r="K489" s="20" t="s">
        <v>111</v>
      </c>
    </row>
    <row r="490" spans="1:11" x14ac:dyDescent="0.2">
      <c r="A490" s="36" t="s">
        <v>4</v>
      </c>
      <c r="B490" s="36" t="s">
        <v>631</v>
      </c>
      <c r="C490" s="37">
        <v>48</v>
      </c>
      <c r="D490" s="37"/>
      <c r="E490" s="36" t="s">
        <v>239</v>
      </c>
      <c r="F490" s="36" t="str">
        <f>VLOOKUP($E490,Codifiche!$A$2:$D$96,3,FALSE)</f>
        <v>SAC - SERVIZI GENERALI</v>
      </c>
      <c r="G490" s="36" t="str">
        <f>VLOOKUP($E490,Codifiche!$A$2:$D$96,4,FALSE)</f>
        <v>Gestore</v>
      </c>
      <c r="H490" s="38" t="s">
        <v>88</v>
      </c>
      <c r="I490" s="38" t="s">
        <v>502</v>
      </c>
      <c r="J490" s="36"/>
      <c r="K490" s="20" t="s">
        <v>116</v>
      </c>
    </row>
    <row r="491" spans="1:11" x14ac:dyDescent="0.2">
      <c r="A491" s="36" t="s">
        <v>4</v>
      </c>
      <c r="B491" s="36" t="s">
        <v>632</v>
      </c>
      <c r="C491" s="37">
        <v>10</v>
      </c>
      <c r="D491" s="37"/>
      <c r="E491" s="36" t="s">
        <v>239</v>
      </c>
      <c r="F491" s="36" t="str">
        <f>VLOOKUP($E491,Codifiche!$A$2:$D$96,3,FALSE)</f>
        <v>SAC - SERVIZI GENERALI</v>
      </c>
      <c r="G491" s="36" t="str">
        <f>VLOOKUP($E491,Codifiche!$A$2:$D$96,4,FALSE)</f>
        <v>Gestore</v>
      </c>
      <c r="H491" s="38" t="s">
        <v>88</v>
      </c>
      <c r="I491" s="38" t="s">
        <v>502</v>
      </c>
      <c r="J491" s="36"/>
      <c r="K491" s="21" t="s">
        <v>116</v>
      </c>
    </row>
    <row r="492" spans="1:11" x14ac:dyDescent="0.2">
      <c r="A492" s="36" t="s">
        <v>4</v>
      </c>
      <c r="B492" s="36" t="s">
        <v>634</v>
      </c>
      <c r="C492" s="37">
        <v>24</v>
      </c>
      <c r="D492" s="37"/>
      <c r="E492" s="36" t="s">
        <v>239</v>
      </c>
      <c r="F492" s="36" t="str">
        <f>VLOOKUP($E492,Codifiche!$A$2:$D$96,3,FALSE)</f>
        <v>SAC - SERVIZI GENERALI</v>
      </c>
      <c r="G492" s="36" t="str">
        <f>VLOOKUP($E492,Codifiche!$A$2:$D$96,4,FALSE)</f>
        <v>Gestore</v>
      </c>
      <c r="H492" s="38" t="s">
        <v>88</v>
      </c>
      <c r="I492" s="38" t="s">
        <v>500</v>
      </c>
      <c r="J492" s="36"/>
      <c r="K492" s="20" t="s">
        <v>116</v>
      </c>
    </row>
    <row r="493" spans="1:11" x14ac:dyDescent="0.2">
      <c r="A493" s="36" t="s">
        <v>4</v>
      </c>
      <c r="B493" s="36" t="s">
        <v>635</v>
      </c>
      <c r="C493" s="37">
        <v>25</v>
      </c>
      <c r="D493" s="37"/>
      <c r="E493" s="36" t="s">
        <v>238</v>
      </c>
      <c r="F493" s="36" t="str">
        <f>VLOOKUP($E493,Codifiche!$A$2:$D$96,3,FALSE)</f>
        <v>SAC - SERVIZI IGIENICI</v>
      </c>
      <c r="G493" s="36" t="str">
        <f>VLOOKUP($E493,Codifiche!$A$2:$D$96,4,FALSE)</f>
        <v>Gestore</v>
      </c>
      <c r="H493" s="38" t="s">
        <v>283</v>
      </c>
      <c r="I493" s="38" t="s">
        <v>324</v>
      </c>
      <c r="J493" s="36"/>
      <c r="K493" s="20" t="s">
        <v>115</v>
      </c>
    </row>
    <row r="494" spans="1:11" x14ac:dyDescent="0.2">
      <c r="A494" s="36" t="s">
        <v>4</v>
      </c>
      <c r="B494" s="36" t="s">
        <v>715</v>
      </c>
      <c r="C494" s="37">
        <v>6</v>
      </c>
      <c r="D494" s="37"/>
      <c r="E494" s="36" t="s">
        <v>237</v>
      </c>
      <c r="F494" s="36" t="str">
        <f>VLOOKUP($E494,Codifiche!$A$2:$D$96,3,FALSE)</f>
        <v>SAC - LOCALI TECNICI</v>
      </c>
      <c r="G494" s="36" t="str">
        <f>VLOOKUP($E494,Codifiche!$A$2:$D$96,4,FALSE)</f>
        <v>Gestore</v>
      </c>
      <c r="H494" s="38" t="s">
        <v>438</v>
      </c>
      <c r="I494" s="38" t="s">
        <v>473</v>
      </c>
      <c r="J494" s="36"/>
      <c r="K494" s="20" t="s">
        <v>115</v>
      </c>
    </row>
    <row r="495" spans="1:11" x14ac:dyDescent="0.2">
      <c r="A495" s="36" t="s">
        <v>4</v>
      </c>
      <c r="B495" s="36" t="s">
        <v>636</v>
      </c>
      <c r="C495" s="37">
        <v>19</v>
      </c>
      <c r="D495" s="37"/>
      <c r="E495" s="36" t="s">
        <v>238</v>
      </c>
      <c r="F495" s="36" t="str">
        <f>VLOOKUP($E495,Codifiche!$A$2:$D$96,3,FALSE)</f>
        <v>SAC - SERVIZI IGIENICI</v>
      </c>
      <c r="G495" s="36" t="str">
        <f>VLOOKUP($E495,Codifiche!$A$2:$D$96,4,FALSE)</f>
        <v>Gestore</v>
      </c>
      <c r="H495" s="38" t="s">
        <v>283</v>
      </c>
      <c r="I495" s="38" t="s">
        <v>458</v>
      </c>
      <c r="J495" s="36"/>
      <c r="K495" s="20" t="s">
        <v>114</v>
      </c>
    </row>
    <row r="496" spans="1:11" x14ac:dyDescent="0.2">
      <c r="A496" s="36" t="s">
        <v>4</v>
      </c>
      <c r="B496" s="36" t="s">
        <v>716</v>
      </c>
      <c r="C496" s="37">
        <v>8</v>
      </c>
      <c r="D496" s="37"/>
      <c r="E496" s="36" t="s">
        <v>238</v>
      </c>
      <c r="F496" s="36" t="str">
        <f>VLOOKUP($E496,Codifiche!$A$2:$D$96,3,FALSE)</f>
        <v>SAC - SERVIZI IGIENICI</v>
      </c>
      <c r="G496" s="36" t="str">
        <f>VLOOKUP($E496,Codifiche!$A$2:$D$96,4,FALSE)</f>
        <v>Gestore</v>
      </c>
      <c r="H496" s="38" t="s">
        <v>283</v>
      </c>
      <c r="I496" s="38" t="s">
        <v>458</v>
      </c>
      <c r="J496" s="36"/>
      <c r="K496" s="21" t="s">
        <v>115</v>
      </c>
    </row>
    <row r="497" spans="1:11" x14ac:dyDescent="0.2">
      <c r="A497" s="36" t="s">
        <v>4</v>
      </c>
      <c r="B497" s="36" t="s">
        <v>717</v>
      </c>
      <c r="C497" s="37">
        <v>3</v>
      </c>
      <c r="D497" s="37"/>
      <c r="E497" s="36" t="s">
        <v>237</v>
      </c>
      <c r="F497" s="36" t="str">
        <f>VLOOKUP($E497,Codifiche!$A$2:$D$96,3,FALSE)</f>
        <v>SAC - LOCALI TECNICI</v>
      </c>
      <c r="G497" s="36" t="str">
        <f>VLOOKUP($E497,Codifiche!$A$2:$D$96,4,FALSE)</f>
        <v>Gestore</v>
      </c>
      <c r="H497" s="38" t="s">
        <v>438</v>
      </c>
      <c r="I497" s="38" t="s">
        <v>473</v>
      </c>
      <c r="J497" s="36"/>
      <c r="K497" s="20" t="s">
        <v>115</v>
      </c>
    </row>
    <row r="498" spans="1:11" x14ac:dyDescent="0.2">
      <c r="A498" s="36" t="s">
        <v>4</v>
      </c>
      <c r="B498" s="36" t="s">
        <v>637</v>
      </c>
      <c r="C498" s="37">
        <v>32</v>
      </c>
      <c r="D498" s="37"/>
      <c r="E498" s="36" t="s">
        <v>243</v>
      </c>
      <c r="F498" s="36" t="str">
        <f>VLOOKUP($E498,Codifiche!$A$2:$D$96,3,FALSE)</f>
        <v>POLIZIA</v>
      </c>
      <c r="G498" s="36" t="str">
        <f>VLOOKUP($E498,Codifiche!$A$2:$D$96,4,FALSE)</f>
        <v>Enti di Stato</v>
      </c>
      <c r="H498" s="38" t="s">
        <v>88</v>
      </c>
      <c r="I498" s="38" t="s">
        <v>500</v>
      </c>
      <c r="J498" s="36"/>
      <c r="K498" s="20" t="s">
        <v>111</v>
      </c>
    </row>
    <row r="499" spans="1:11" x14ac:dyDescent="0.2">
      <c r="A499" s="36" t="s">
        <v>4</v>
      </c>
      <c r="B499" s="36" t="s">
        <v>718</v>
      </c>
      <c r="C499" s="37">
        <v>16</v>
      </c>
      <c r="D499" s="37"/>
      <c r="E499" s="36" t="s">
        <v>238</v>
      </c>
      <c r="F499" s="36" t="str">
        <f>VLOOKUP($E499,Codifiche!$A$2:$D$96,3,FALSE)</f>
        <v>SAC - SERVIZI IGIENICI</v>
      </c>
      <c r="G499" s="36" t="str">
        <f>VLOOKUP($E499,Codifiche!$A$2:$D$96,4,FALSE)</f>
        <v>Gestore</v>
      </c>
      <c r="H499" s="38" t="s">
        <v>283</v>
      </c>
      <c r="I499" s="38" t="s">
        <v>324</v>
      </c>
      <c r="J499" s="36"/>
      <c r="K499" s="20" t="s">
        <v>111</v>
      </c>
    </row>
    <row r="500" spans="1:11" x14ac:dyDescent="0.2">
      <c r="A500" s="36" t="s">
        <v>4</v>
      </c>
      <c r="B500" s="36" t="s">
        <v>638</v>
      </c>
      <c r="C500" s="37">
        <v>10</v>
      </c>
      <c r="D500" s="37"/>
      <c r="E500" s="36" t="s">
        <v>225</v>
      </c>
      <c r="F500" s="36" t="str">
        <f>VLOOKUP($E500,Codifiche!$A$2:$D$96,3,FALSE)</f>
        <v>ITA</v>
      </c>
      <c r="G500" s="36" t="str">
        <f>VLOOKUP($E500,Codifiche!$A$2:$D$96,4,FALSE)</f>
        <v>Operatori Aeroportuali</v>
      </c>
      <c r="H500" s="38" t="s">
        <v>88</v>
      </c>
      <c r="I500" s="38" t="s">
        <v>555</v>
      </c>
      <c r="J500" s="36"/>
      <c r="K500" s="20" t="s">
        <v>108</v>
      </c>
    </row>
    <row r="501" spans="1:11" x14ac:dyDescent="0.2">
      <c r="A501" s="36" t="s">
        <v>4</v>
      </c>
      <c r="B501" s="36" t="s">
        <v>639</v>
      </c>
      <c r="C501" s="37">
        <v>50</v>
      </c>
      <c r="D501" s="37"/>
      <c r="E501" s="36" t="s">
        <v>239</v>
      </c>
      <c r="F501" s="36" t="str">
        <f>VLOOKUP($E501,Codifiche!$A$2:$D$96,3,FALSE)</f>
        <v>SAC - SERVIZI GENERALI</v>
      </c>
      <c r="G501" s="36" t="str">
        <f>VLOOKUP($E501,Codifiche!$A$2:$D$96,4,FALSE)</f>
        <v>Gestore</v>
      </c>
      <c r="H501" s="38" t="s">
        <v>88</v>
      </c>
      <c r="I501" s="38" t="s">
        <v>503</v>
      </c>
      <c r="J501" s="36"/>
      <c r="K501" s="20" t="s">
        <v>116</v>
      </c>
    </row>
    <row r="502" spans="1:11" x14ac:dyDescent="0.2">
      <c r="A502" s="36" t="s">
        <v>4</v>
      </c>
      <c r="B502" s="36" t="s">
        <v>640</v>
      </c>
      <c r="C502" s="37">
        <v>11</v>
      </c>
      <c r="D502" s="37"/>
      <c r="E502" s="36" t="s">
        <v>239</v>
      </c>
      <c r="F502" s="36" t="str">
        <f>VLOOKUP($E502,Codifiche!$A$2:$D$96,3,FALSE)</f>
        <v>SAC - SERVIZI GENERALI</v>
      </c>
      <c r="G502" s="36" t="str">
        <f>VLOOKUP($E502,Codifiche!$A$2:$D$96,4,FALSE)</f>
        <v>Gestore</v>
      </c>
      <c r="H502" s="38" t="s">
        <v>88</v>
      </c>
      <c r="I502" s="38" t="s">
        <v>503</v>
      </c>
      <c r="J502" s="36"/>
      <c r="K502" s="20" t="s">
        <v>116</v>
      </c>
    </row>
    <row r="503" spans="1:11" x14ac:dyDescent="0.2">
      <c r="A503" s="36" t="s">
        <v>4</v>
      </c>
      <c r="B503" s="36" t="s">
        <v>641</v>
      </c>
      <c r="C503" s="37">
        <v>5</v>
      </c>
      <c r="D503" s="37"/>
      <c r="E503" s="36" t="s">
        <v>237</v>
      </c>
      <c r="F503" s="36" t="str">
        <f>VLOOKUP($E503,Codifiche!$A$2:$D$96,3,FALSE)</f>
        <v>SAC - LOCALI TECNICI</v>
      </c>
      <c r="G503" s="36" t="str">
        <f>VLOOKUP($E503,Codifiche!$A$2:$D$96,4,FALSE)</f>
        <v>Gestore</v>
      </c>
      <c r="H503" s="38" t="s">
        <v>438</v>
      </c>
      <c r="I503" s="38" t="s">
        <v>473</v>
      </c>
      <c r="J503" s="36"/>
      <c r="K503" s="20" t="s">
        <v>115</v>
      </c>
    </row>
    <row r="504" spans="1:11" x14ac:dyDescent="0.2">
      <c r="A504" s="36" t="s">
        <v>4</v>
      </c>
      <c r="B504" s="36" t="s">
        <v>719</v>
      </c>
      <c r="C504" s="37">
        <v>11</v>
      </c>
      <c r="D504" s="37"/>
      <c r="E504" s="36" t="s">
        <v>238</v>
      </c>
      <c r="F504" s="36" t="str">
        <f>VLOOKUP($E504,Codifiche!$A$2:$D$96,3,FALSE)</f>
        <v>SAC - SERVIZI IGIENICI</v>
      </c>
      <c r="G504" s="36" t="str">
        <f>VLOOKUP($E504,Codifiche!$A$2:$D$96,4,FALSE)</f>
        <v>Gestore</v>
      </c>
      <c r="H504" s="38" t="s">
        <v>283</v>
      </c>
      <c r="I504" s="38" t="s">
        <v>457</v>
      </c>
      <c r="J504" s="36"/>
      <c r="K504" s="20" t="s">
        <v>115</v>
      </c>
    </row>
    <row r="505" spans="1:11" x14ac:dyDescent="0.2">
      <c r="A505" s="36" t="s">
        <v>4</v>
      </c>
      <c r="B505" s="36" t="s">
        <v>720</v>
      </c>
      <c r="C505" s="37">
        <v>11</v>
      </c>
      <c r="D505" s="37"/>
      <c r="E505" s="36" t="s">
        <v>238</v>
      </c>
      <c r="F505" s="36" t="str">
        <f>VLOOKUP($E505,Codifiche!$A$2:$D$96,3,FALSE)</f>
        <v>SAC - SERVIZI IGIENICI</v>
      </c>
      <c r="G505" s="36" t="str">
        <f>VLOOKUP($E505,Codifiche!$A$2:$D$96,4,FALSE)</f>
        <v>Gestore</v>
      </c>
      <c r="H505" s="38" t="s">
        <v>283</v>
      </c>
      <c r="I505" s="38" t="s">
        <v>457</v>
      </c>
      <c r="J505" s="36"/>
      <c r="K505" s="20" t="s">
        <v>115</v>
      </c>
    </row>
    <row r="506" spans="1:11" x14ac:dyDescent="0.2">
      <c r="A506" s="36" t="s">
        <v>4</v>
      </c>
      <c r="B506" s="36" t="s">
        <v>721</v>
      </c>
      <c r="C506" s="37">
        <v>18</v>
      </c>
      <c r="D506" s="37"/>
      <c r="E506" s="36" t="s">
        <v>238</v>
      </c>
      <c r="F506" s="36" t="str">
        <f>VLOOKUP($E506,Codifiche!$A$2:$D$96,3,FALSE)</f>
        <v>SAC - SERVIZI IGIENICI</v>
      </c>
      <c r="G506" s="36" t="str">
        <f>VLOOKUP($E506,Codifiche!$A$2:$D$96,4,FALSE)</f>
        <v>Gestore</v>
      </c>
      <c r="H506" s="38" t="s">
        <v>283</v>
      </c>
      <c r="I506" s="38" t="s">
        <v>457</v>
      </c>
      <c r="J506" s="36"/>
      <c r="K506" s="20" t="s">
        <v>115</v>
      </c>
    </row>
    <row r="507" spans="1:11" x14ac:dyDescent="0.2">
      <c r="A507" s="36" t="s">
        <v>4</v>
      </c>
      <c r="B507" s="36" t="s">
        <v>722</v>
      </c>
      <c r="C507" s="37">
        <v>18</v>
      </c>
      <c r="D507" s="37"/>
      <c r="E507" s="36" t="s">
        <v>238</v>
      </c>
      <c r="F507" s="36" t="str">
        <f>VLOOKUP($E507,Codifiche!$A$2:$D$96,3,FALSE)</f>
        <v>SAC - SERVIZI IGIENICI</v>
      </c>
      <c r="G507" s="36" t="str">
        <f>VLOOKUP($E507,Codifiche!$A$2:$D$96,4,FALSE)</f>
        <v>Gestore</v>
      </c>
      <c r="H507" s="38" t="s">
        <v>283</v>
      </c>
      <c r="I507" s="38" t="s">
        <v>457</v>
      </c>
      <c r="J507" s="36"/>
      <c r="K507" s="20" t="s">
        <v>115</v>
      </c>
    </row>
    <row r="508" spans="1:11" x14ac:dyDescent="0.2">
      <c r="A508" s="36" t="s">
        <v>4</v>
      </c>
      <c r="B508" s="36" t="s">
        <v>642</v>
      </c>
      <c r="C508" s="37">
        <v>6</v>
      </c>
      <c r="D508" s="37"/>
      <c r="E508" s="36" t="s">
        <v>239</v>
      </c>
      <c r="F508" s="36" t="str">
        <f>VLOOKUP($E508,Codifiche!$A$2:$D$96,3,FALSE)</f>
        <v>SAC - SERVIZI GENERALI</v>
      </c>
      <c r="G508" s="36" t="str">
        <f>VLOOKUP($E508,Codifiche!$A$2:$D$96,4,FALSE)</f>
        <v>Gestore</v>
      </c>
      <c r="H508" s="38" t="s">
        <v>88</v>
      </c>
      <c r="I508" s="38" t="s">
        <v>503</v>
      </c>
      <c r="J508" s="36"/>
      <c r="K508" s="20" t="s">
        <v>116</v>
      </c>
    </row>
    <row r="509" spans="1:11" x14ac:dyDescent="0.2">
      <c r="A509" s="36" t="s">
        <v>4</v>
      </c>
      <c r="B509" s="36" t="s">
        <v>643</v>
      </c>
      <c r="C509" s="37">
        <v>46</v>
      </c>
      <c r="D509" s="37"/>
      <c r="E509" s="36" t="s">
        <v>238</v>
      </c>
      <c r="F509" s="36" t="str">
        <f>VLOOKUP($E509,Codifiche!$A$2:$D$96,3,FALSE)</f>
        <v>SAC - SERVIZI IGIENICI</v>
      </c>
      <c r="G509" s="36" t="str">
        <f>VLOOKUP($E509,Codifiche!$A$2:$D$96,4,FALSE)</f>
        <v>Gestore</v>
      </c>
      <c r="H509" s="38" t="s">
        <v>283</v>
      </c>
      <c r="I509" s="38" t="s">
        <v>426</v>
      </c>
      <c r="J509" s="36"/>
      <c r="K509" s="21" t="s">
        <v>165</v>
      </c>
    </row>
    <row r="510" spans="1:11" x14ac:dyDescent="0.2">
      <c r="A510" s="36" t="s">
        <v>4</v>
      </c>
      <c r="B510" s="36" t="s">
        <v>644</v>
      </c>
      <c r="C510" s="37">
        <v>28</v>
      </c>
      <c r="D510" s="37"/>
      <c r="E510" s="36" t="s">
        <v>239</v>
      </c>
      <c r="F510" s="36" t="str">
        <f>VLOOKUP($E510,Codifiche!$A$2:$D$96,3,FALSE)</f>
        <v>SAC - SERVIZI GENERALI</v>
      </c>
      <c r="G510" s="36" t="str">
        <f>VLOOKUP($E510,Codifiche!$A$2:$D$96,4,FALSE)</f>
        <v>Gestore</v>
      </c>
      <c r="H510" s="38" t="s">
        <v>88</v>
      </c>
      <c r="I510" s="38" t="s">
        <v>503</v>
      </c>
      <c r="J510" s="36"/>
      <c r="K510" s="20" t="s">
        <v>116</v>
      </c>
    </row>
    <row r="511" spans="1:11" x14ac:dyDescent="0.2">
      <c r="A511" s="36" t="s">
        <v>4</v>
      </c>
      <c r="B511" s="36" t="s">
        <v>645</v>
      </c>
      <c r="C511" s="37">
        <v>503</v>
      </c>
      <c r="D511" s="37"/>
      <c r="E511" s="36" t="s">
        <v>264</v>
      </c>
      <c r="F511" s="36" t="str">
        <f>VLOOKUP($E511,Codifiche!$A$2:$D$96,3,FALSE)</f>
        <v>LE ANTICHE DELIZIE-LIBRERIA</v>
      </c>
      <c r="G511" s="36" t="str">
        <f>VLOOKUP($E511,Codifiche!$A$2:$D$96,4,FALSE)</f>
        <v>Subconcessioni</v>
      </c>
      <c r="H511" s="38" t="s">
        <v>461</v>
      </c>
      <c r="I511" s="38" t="s">
        <v>427</v>
      </c>
      <c r="J511" s="36"/>
      <c r="K511" s="20" t="s">
        <v>165</v>
      </c>
    </row>
    <row r="512" spans="1:11" x14ac:dyDescent="0.2">
      <c r="A512" s="36" t="s">
        <v>4</v>
      </c>
      <c r="B512" s="36" t="s">
        <v>646</v>
      </c>
      <c r="C512" s="37">
        <v>20</v>
      </c>
      <c r="D512" s="37"/>
      <c r="E512" s="36" t="s">
        <v>238</v>
      </c>
      <c r="F512" s="36" t="str">
        <f>VLOOKUP($E512,Codifiche!$A$2:$D$96,3,FALSE)</f>
        <v>SAC - SERVIZI IGIENICI</v>
      </c>
      <c r="G512" s="36" t="str">
        <f>VLOOKUP($E512,Codifiche!$A$2:$D$96,4,FALSE)</f>
        <v>Gestore</v>
      </c>
      <c r="H512" s="38" t="s">
        <v>283</v>
      </c>
      <c r="I512" s="38" t="s">
        <v>443</v>
      </c>
      <c r="J512" s="36"/>
      <c r="K512" s="21" t="s">
        <v>165</v>
      </c>
    </row>
    <row r="513" spans="1:11" x14ac:dyDescent="0.2">
      <c r="A513" s="36" t="s">
        <v>4</v>
      </c>
      <c r="B513" s="36" t="s">
        <v>647</v>
      </c>
      <c r="C513" s="37">
        <v>330</v>
      </c>
      <c r="D513" s="37"/>
      <c r="E513" s="36" t="s">
        <v>264</v>
      </c>
      <c r="F513" s="36" t="str">
        <f>VLOOKUP($E513,Codifiche!$A$2:$D$96,3,FALSE)</f>
        <v>LE ANTICHE DELIZIE-LIBRERIA</v>
      </c>
      <c r="G513" s="36" t="str">
        <f>VLOOKUP($E513,Codifiche!$A$2:$D$96,4,FALSE)</f>
        <v>Subconcessioni</v>
      </c>
      <c r="H513" s="38" t="s">
        <v>461</v>
      </c>
      <c r="I513" s="38" t="s">
        <v>427</v>
      </c>
      <c r="J513" s="36"/>
      <c r="K513" s="20" t="s">
        <v>165</v>
      </c>
    </row>
    <row r="514" spans="1:11" x14ac:dyDescent="0.2">
      <c r="A514" s="36" t="s">
        <v>4</v>
      </c>
      <c r="B514" s="36" t="s">
        <v>648</v>
      </c>
      <c r="C514" s="37">
        <v>135</v>
      </c>
      <c r="D514" s="37"/>
      <c r="E514" s="36" t="s">
        <v>264</v>
      </c>
      <c r="F514" s="36" t="str">
        <f>VLOOKUP($E514,Codifiche!$A$2:$D$96,3,FALSE)</f>
        <v>LE ANTICHE DELIZIE-LIBRERIA</v>
      </c>
      <c r="G514" s="36" t="str">
        <f>VLOOKUP($E514,Codifiche!$A$2:$D$96,4,FALSE)</f>
        <v>Subconcessioni</v>
      </c>
      <c r="H514" s="38" t="s">
        <v>461</v>
      </c>
      <c r="I514" s="38" t="s">
        <v>424</v>
      </c>
      <c r="J514" s="36"/>
      <c r="K514" s="20" t="s">
        <v>165</v>
      </c>
    </row>
    <row r="515" spans="1:11" x14ac:dyDescent="0.2">
      <c r="A515" s="36" t="s">
        <v>4</v>
      </c>
      <c r="B515" s="36" t="s">
        <v>649</v>
      </c>
      <c r="C515" s="37">
        <v>135</v>
      </c>
      <c r="D515" s="37"/>
      <c r="E515" s="36" t="s">
        <v>252</v>
      </c>
      <c r="F515" s="36" t="str">
        <f>VLOOKUP($E515,Codifiche!$A$2:$D$96,3,FALSE)</f>
        <v>AREE COMMERCIALI A DISPOSIZIONE</v>
      </c>
      <c r="G515" s="36" t="str">
        <f>VLOOKUP($E515,Codifiche!$A$2:$D$96,4,FALSE)</f>
        <v>Subconcessioni</v>
      </c>
      <c r="H515" s="38" t="s">
        <v>461</v>
      </c>
      <c r="I515" s="38" t="s">
        <v>301</v>
      </c>
      <c r="J515" s="36"/>
      <c r="K515" s="20" t="s">
        <v>181</v>
      </c>
    </row>
    <row r="516" spans="1:11" x14ac:dyDescent="0.2">
      <c r="A516" s="36" t="s">
        <v>4</v>
      </c>
      <c r="B516" s="36" t="s">
        <v>650</v>
      </c>
      <c r="C516" s="37">
        <v>19</v>
      </c>
      <c r="D516" s="37"/>
      <c r="E516" s="36" t="s">
        <v>239</v>
      </c>
      <c r="F516" s="36" t="str">
        <f>VLOOKUP($E516,Codifiche!$A$2:$D$96,3,FALSE)</f>
        <v>SAC - SERVIZI GENERALI</v>
      </c>
      <c r="G516" s="36" t="str">
        <f>VLOOKUP($E516,Codifiche!$A$2:$D$96,4,FALSE)</f>
        <v>Gestore</v>
      </c>
      <c r="H516" s="38" t="s">
        <v>504</v>
      </c>
      <c r="I516" s="38" t="s">
        <v>423</v>
      </c>
      <c r="J516" s="36"/>
      <c r="K516" s="20" t="s">
        <v>116</v>
      </c>
    </row>
    <row r="517" spans="1:11" x14ac:dyDescent="0.2">
      <c r="A517" s="36" t="s">
        <v>4</v>
      </c>
      <c r="B517" s="36" t="s">
        <v>652</v>
      </c>
      <c r="C517" s="37">
        <v>25</v>
      </c>
      <c r="D517" s="37"/>
      <c r="E517" s="36" t="s">
        <v>239</v>
      </c>
      <c r="F517" s="36" t="str">
        <f>VLOOKUP($E517,Codifiche!$A$2:$D$96,3,FALSE)</f>
        <v>SAC - SERVIZI GENERALI</v>
      </c>
      <c r="G517" s="36" t="str">
        <f>VLOOKUP($E517,Codifiche!$A$2:$D$96,4,FALSE)</f>
        <v>Gestore</v>
      </c>
      <c r="H517" s="38" t="s">
        <v>504</v>
      </c>
      <c r="I517" s="38" t="s">
        <v>346</v>
      </c>
      <c r="J517" s="36"/>
      <c r="K517" s="20" t="s">
        <v>116</v>
      </c>
    </row>
    <row r="518" spans="1:11" x14ac:dyDescent="0.2">
      <c r="A518" s="36" t="s">
        <v>4</v>
      </c>
      <c r="B518" s="36" t="s">
        <v>653</v>
      </c>
      <c r="C518" s="37">
        <v>24</v>
      </c>
      <c r="D518" s="37"/>
      <c r="E518" s="36" t="s">
        <v>239</v>
      </c>
      <c r="F518" s="36" t="str">
        <f>VLOOKUP($E518,Codifiche!$A$2:$D$96,3,FALSE)</f>
        <v>SAC - SERVIZI GENERALI</v>
      </c>
      <c r="G518" s="36" t="str">
        <f>VLOOKUP($E518,Codifiche!$A$2:$D$96,4,FALSE)</f>
        <v>Gestore</v>
      </c>
      <c r="H518" s="38" t="s">
        <v>504</v>
      </c>
      <c r="I518" s="38" t="s">
        <v>39</v>
      </c>
      <c r="J518" s="36"/>
      <c r="K518" s="20" t="s">
        <v>116</v>
      </c>
    </row>
    <row r="519" spans="1:11" x14ac:dyDescent="0.2">
      <c r="A519" s="36" t="s">
        <v>4</v>
      </c>
      <c r="B519" s="36" t="s">
        <v>654</v>
      </c>
      <c r="C519" s="37">
        <v>25</v>
      </c>
      <c r="D519" s="37"/>
      <c r="E519" s="36" t="s">
        <v>239</v>
      </c>
      <c r="F519" s="36" t="str">
        <f>VLOOKUP($E519,Codifiche!$A$2:$D$96,3,FALSE)</f>
        <v>SAC - SERVIZI GENERALI</v>
      </c>
      <c r="G519" s="36" t="str">
        <f>VLOOKUP($E519,Codifiche!$A$2:$D$96,4,FALSE)</f>
        <v>Gestore</v>
      </c>
      <c r="H519" s="38" t="s">
        <v>504</v>
      </c>
      <c r="I519" s="38" t="s">
        <v>384</v>
      </c>
      <c r="J519" s="36"/>
      <c r="K519" s="20" t="s">
        <v>116</v>
      </c>
    </row>
    <row r="520" spans="1:11" x14ac:dyDescent="0.2">
      <c r="A520" s="36" t="s">
        <v>4</v>
      </c>
      <c r="B520" s="36" t="s">
        <v>655</v>
      </c>
      <c r="C520" s="37">
        <v>17</v>
      </c>
      <c r="D520" s="37"/>
      <c r="E520" s="36" t="s">
        <v>239</v>
      </c>
      <c r="F520" s="36" t="str">
        <f>VLOOKUP($E520,Codifiche!$A$2:$D$96,3,FALSE)</f>
        <v>SAC - SERVIZI GENERALI</v>
      </c>
      <c r="G520" s="36" t="str">
        <f>VLOOKUP($E520,Codifiche!$A$2:$D$96,4,FALSE)</f>
        <v>Gestore</v>
      </c>
      <c r="H520" s="38" t="s">
        <v>504</v>
      </c>
      <c r="I520" s="38" t="s">
        <v>402</v>
      </c>
      <c r="J520" s="36"/>
      <c r="K520" s="20" t="s">
        <v>116</v>
      </c>
    </row>
    <row r="521" spans="1:11" ht="13.2" thickBot="1" x14ac:dyDescent="0.25">
      <c r="A521" s="39" t="s">
        <v>4</v>
      </c>
      <c r="B521" s="39" t="s">
        <v>656</v>
      </c>
      <c r="C521" s="40">
        <v>17</v>
      </c>
      <c r="D521" s="40"/>
      <c r="E521" s="39" t="s">
        <v>239</v>
      </c>
      <c r="F521" s="39" t="str">
        <f>VLOOKUP($E521,Codifiche!$A$2:$D$96,3,FALSE)</f>
        <v>SAC - SERVIZI GENERALI</v>
      </c>
      <c r="G521" s="39" t="str">
        <f>VLOOKUP($E521,Codifiche!$A$2:$D$96,4,FALSE)</f>
        <v>Gestore</v>
      </c>
      <c r="H521" s="41" t="s">
        <v>504</v>
      </c>
      <c r="I521" s="41" t="s">
        <v>404</v>
      </c>
      <c r="J521" s="39"/>
      <c r="K521" s="22" t="s">
        <v>116</v>
      </c>
    </row>
    <row r="522" spans="1:11" ht="13.2" thickTop="1" x14ac:dyDescent="0.2">
      <c r="A522" s="42" t="s">
        <v>5</v>
      </c>
      <c r="B522" s="42" t="s">
        <v>41</v>
      </c>
      <c r="C522" s="43">
        <v>22</v>
      </c>
      <c r="D522" s="43"/>
      <c r="E522" s="42" t="s">
        <v>241</v>
      </c>
      <c r="F522" s="42" t="str">
        <f>VLOOKUP($E522,Codifiche!$A$2:$D$96,3,FALSE)</f>
        <v>DIREZIONE AEROPORTO</v>
      </c>
      <c r="G522" s="42" t="str">
        <f>VLOOKUP($E522,Codifiche!$A$2:$D$96,4,FALSE)</f>
        <v>Enti di Stato</v>
      </c>
      <c r="H522" s="44" t="s">
        <v>276</v>
      </c>
      <c r="I522" s="44" t="s">
        <v>276</v>
      </c>
      <c r="J522" s="42"/>
      <c r="K522" s="23" t="s">
        <v>124</v>
      </c>
    </row>
    <row r="523" spans="1:11" x14ac:dyDescent="0.2">
      <c r="A523" s="36" t="s">
        <v>5</v>
      </c>
      <c r="B523" s="36" t="s">
        <v>42</v>
      </c>
      <c r="C523" s="37">
        <v>32</v>
      </c>
      <c r="D523" s="37"/>
      <c r="E523" s="36" t="s">
        <v>241</v>
      </c>
      <c r="F523" s="36" t="str">
        <f>VLOOKUP($E523,Codifiche!$A$2:$D$96,3,FALSE)</f>
        <v>DIREZIONE AEROPORTO</v>
      </c>
      <c r="G523" s="36" t="str">
        <f>VLOOKUP($E523,Codifiche!$A$2:$D$96,4,FALSE)</f>
        <v>Enti di Stato</v>
      </c>
      <c r="H523" s="38" t="s">
        <v>276</v>
      </c>
      <c r="I523" s="38" t="s">
        <v>276</v>
      </c>
      <c r="J523" s="36"/>
      <c r="K523" s="21" t="s">
        <v>124</v>
      </c>
    </row>
    <row r="524" spans="1:11" x14ac:dyDescent="0.2">
      <c r="A524" s="36" t="s">
        <v>5</v>
      </c>
      <c r="B524" s="36" t="s">
        <v>43</v>
      </c>
      <c r="C524" s="37">
        <v>29</v>
      </c>
      <c r="D524" s="37"/>
      <c r="E524" s="36" t="s">
        <v>241</v>
      </c>
      <c r="F524" s="36" t="str">
        <f>VLOOKUP($E524,Codifiche!$A$2:$D$96,3,FALSE)</f>
        <v>DIREZIONE AEROPORTO</v>
      </c>
      <c r="G524" s="36" t="str">
        <f>VLOOKUP($E524,Codifiche!$A$2:$D$96,4,FALSE)</f>
        <v>Enti di Stato</v>
      </c>
      <c r="H524" s="38" t="s">
        <v>276</v>
      </c>
      <c r="I524" s="38" t="s">
        <v>276</v>
      </c>
      <c r="J524" s="36"/>
      <c r="K524" s="21" t="s">
        <v>124</v>
      </c>
    </row>
    <row r="525" spans="1:11" x14ac:dyDescent="0.2">
      <c r="A525" s="36" t="s">
        <v>5</v>
      </c>
      <c r="B525" s="36" t="s">
        <v>45</v>
      </c>
      <c r="C525" s="37">
        <v>32</v>
      </c>
      <c r="D525" s="37"/>
      <c r="E525" s="36" t="s">
        <v>241</v>
      </c>
      <c r="F525" s="36" t="str">
        <f>VLOOKUP($E525,Codifiche!$A$2:$D$96,3,FALSE)</f>
        <v>DIREZIONE AEROPORTO</v>
      </c>
      <c r="G525" s="36" t="str">
        <f>VLOOKUP($E525,Codifiche!$A$2:$D$96,4,FALSE)</f>
        <v>Enti di Stato</v>
      </c>
      <c r="H525" s="38" t="s">
        <v>276</v>
      </c>
      <c r="I525" s="38" t="s">
        <v>276</v>
      </c>
      <c r="J525" s="36"/>
      <c r="K525" s="21" t="s">
        <v>124</v>
      </c>
    </row>
    <row r="526" spans="1:11" x14ac:dyDescent="0.2">
      <c r="A526" s="36" t="s">
        <v>5</v>
      </c>
      <c r="B526" s="36" t="s">
        <v>46</v>
      </c>
      <c r="C526" s="37">
        <v>21</v>
      </c>
      <c r="D526" s="37"/>
      <c r="E526" s="36" t="s">
        <v>241</v>
      </c>
      <c r="F526" s="36" t="str">
        <f>VLOOKUP($E526,Codifiche!$A$2:$D$96,3,FALSE)</f>
        <v>DIREZIONE AEROPORTO</v>
      </c>
      <c r="G526" s="36" t="str">
        <f>VLOOKUP($E526,Codifiche!$A$2:$D$96,4,FALSE)</f>
        <v>Enti di Stato</v>
      </c>
      <c r="H526" s="38" t="s">
        <v>276</v>
      </c>
      <c r="I526" s="38" t="s">
        <v>276</v>
      </c>
      <c r="J526" s="36"/>
      <c r="K526" s="21" t="s">
        <v>124</v>
      </c>
    </row>
    <row r="527" spans="1:11" x14ac:dyDescent="0.2">
      <c r="A527" s="36" t="s">
        <v>5</v>
      </c>
      <c r="B527" s="36" t="s">
        <v>48</v>
      </c>
      <c r="C527" s="37">
        <v>21</v>
      </c>
      <c r="D527" s="37"/>
      <c r="E527" s="36" t="s">
        <v>241</v>
      </c>
      <c r="F527" s="36" t="str">
        <f>VLOOKUP($E527,Codifiche!$A$2:$D$96,3,FALSE)</f>
        <v>DIREZIONE AEROPORTO</v>
      </c>
      <c r="G527" s="36" t="str">
        <f>VLOOKUP($E527,Codifiche!$A$2:$D$96,4,FALSE)</f>
        <v>Enti di Stato</v>
      </c>
      <c r="H527" s="38" t="s">
        <v>276</v>
      </c>
      <c r="I527" s="38" t="s">
        <v>276</v>
      </c>
      <c r="J527" s="36"/>
      <c r="K527" s="21" t="s">
        <v>124</v>
      </c>
    </row>
    <row r="528" spans="1:11" x14ac:dyDescent="0.2">
      <c r="A528" s="36" t="s">
        <v>5</v>
      </c>
      <c r="B528" s="36" t="s">
        <v>49</v>
      </c>
      <c r="C528" s="37">
        <v>23</v>
      </c>
      <c r="D528" s="37"/>
      <c r="E528" s="36" t="s">
        <v>241</v>
      </c>
      <c r="F528" s="36" t="str">
        <f>VLOOKUP($E528,Codifiche!$A$2:$D$96,3,FALSE)</f>
        <v>DIREZIONE AEROPORTO</v>
      </c>
      <c r="G528" s="36" t="str">
        <f>VLOOKUP($E528,Codifiche!$A$2:$D$96,4,FALSE)</f>
        <v>Enti di Stato</v>
      </c>
      <c r="H528" s="38" t="s">
        <v>276</v>
      </c>
      <c r="I528" s="38" t="s">
        <v>276</v>
      </c>
      <c r="J528" s="36"/>
      <c r="K528" s="21" t="s">
        <v>124</v>
      </c>
    </row>
    <row r="529" spans="1:11" x14ac:dyDescent="0.2">
      <c r="A529" s="36" t="s">
        <v>5</v>
      </c>
      <c r="B529" s="36" t="s">
        <v>50</v>
      </c>
      <c r="C529" s="37">
        <v>30</v>
      </c>
      <c r="D529" s="37"/>
      <c r="E529" s="36" t="s">
        <v>241</v>
      </c>
      <c r="F529" s="36" t="str">
        <f>VLOOKUP($E529,Codifiche!$A$2:$D$96,3,FALSE)</f>
        <v>DIREZIONE AEROPORTO</v>
      </c>
      <c r="G529" s="36" t="str">
        <f>VLOOKUP($E529,Codifiche!$A$2:$D$96,4,FALSE)</f>
        <v>Enti di Stato</v>
      </c>
      <c r="H529" s="38" t="s">
        <v>276</v>
      </c>
      <c r="I529" s="38" t="s">
        <v>276</v>
      </c>
      <c r="J529" s="36"/>
      <c r="K529" s="20" t="s">
        <v>124</v>
      </c>
    </row>
    <row r="530" spans="1:11" x14ac:dyDescent="0.2">
      <c r="A530" s="36" t="s">
        <v>5</v>
      </c>
      <c r="B530" s="36" t="s">
        <v>51</v>
      </c>
      <c r="C530" s="37">
        <v>18</v>
      </c>
      <c r="D530" s="37"/>
      <c r="E530" s="36" t="s">
        <v>241</v>
      </c>
      <c r="F530" s="36" t="str">
        <f>VLOOKUP($E530,Codifiche!$A$2:$D$96,3,FALSE)</f>
        <v>DIREZIONE AEROPORTO</v>
      </c>
      <c r="G530" s="36" t="str">
        <f>VLOOKUP($E530,Codifiche!$A$2:$D$96,4,FALSE)</f>
        <v>Enti di Stato</v>
      </c>
      <c r="H530" s="38" t="s">
        <v>276</v>
      </c>
      <c r="I530" s="38" t="s">
        <v>276</v>
      </c>
      <c r="J530" s="36"/>
      <c r="K530" s="21" t="s">
        <v>124</v>
      </c>
    </row>
    <row r="531" spans="1:11" x14ac:dyDescent="0.2">
      <c r="A531" s="36" t="s">
        <v>5</v>
      </c>
      <c r="B531" s="36" t="s">
        <v>52</v>
      </c>
      <c r="C531" s="37">
        <v>6</v>
      </c>
      <c r="D531" s="37"/>
      <c r="E531" s="36" t="s">
        <v>237</v>
      </c>
      <c r="F531" s="36" t="str">
        <f>VLOOKUP($E531,Codifiche!$A$2:$D$96,3,FALSE)</f>
        <v>SAC - LOCALI TECNICI</v>
      </c>
      <c r="G531" s="36" t="str">
        <f>VLOOKUP($E531,Codifiche!$A$2:$D$96,4,FALSE)</f>
        <v>Gestore</v>
      </c>
      <c r="H531" s="38" t="s">
        <v>438</v>
      </c>
      <c r="I531" s="38" t="s">
        <v>70</v>
      </c>
      <c r="J531" s="36"/>
      <c r="K531" s="21" t="s">
        <v>114</v>
      </c>
    </row>
    <row r="532" spans="1:11" x14ac:dyDescent="0.2">
      <c r="A532" s="36" t="s">
        <v>5</v>
      </c>
      <c r="B532" s="36" t="s">
        <v>604</v>
      </c>
      <c r="C532" s="37">
        <v>9</v>
      </c>
      <c r="D532" s="37"/>
      <c r="E532" s="36" t="s">
        <v>239</v>
      </c>
      <c r="F532" s="36" t="str">
        <f>VLOOKUP($E532,Codifiche!$A$2:$D$96,3,FALSE)</f>
        <v>SAC - SERVIZI GENERALI</v>
      </c>
      <c r="G532" s="36" t="str">
        <f>VLOOKUP($E532,Codifiche!$A$2:$D$96,4,FALSE)</f>
        <v>Gestore</v>
      </c>
      <c r="H532" s="38" t="s">
        <v>476</v>
      </c>
      <c r="I532" s="38" t="s">
        <v>429</v>
      </c>
      <c r="J532" s="36"/>
      <c r="K532" s="21" t="s">
        <v>116</v>
      </c>
    </row>
    <row r="533" spans="1:11" x14ac:dyDescent="0.2">
      <c r="A533" s="36" t="s">
        <v>5</v>
      </c>
      <c r="B533" s="36" t="s">
        <v>605</v>
      </c>
      <c r="C533" s="37">
        <v>32</v>
      </c>
      <c r="D533" s="37"/>
      <c r="E533" s="36" t="s">
        <v>241</v>
      </c>
      <c r="F533" s="36" t="str">
        <f>VLOOKUP($E533,Codifiche!$A$2:$D$96,3,FALSE)</f>
        <v>DIREZIONE AEROPORTO</v>
      </c>
      <c r="G533" s="36" t="str">
        <f>VLOOKUP($E533,Codifiche!$A$2:$D$96,4,FALSE)</f>
        <v>Enti di Stato</v>
      </c>
      <c r="H533" s="38" t="s">
        <v>88</v>
      </c>
      <c r="I533" s="38" t="s">
        <v>430</v>
      </c>
      <c r="J533" s="36"/>
      <c r="K533" s="20" t="s">
        <v>124</v>
      </c>
    </row>
    <row r="534" spans="1:11" x14ac:dyDescent="0.2">
      <c r="A534" s="36" t="s">
        <v>5</v>
      </c>
      <c r="B534" s="36" t="s">
        <v>53</v>
      </c>
      <c r="C534" s="37">
        <v>6</v>
      </c>
      <c r="D534" s="37"/>
      <c r="E534" s="36" t="s">
        <v>239</v>
      </c>
      <c r="F534" s="36" t="str">
        <f>VLOOKUP($E534,Codifiche!$A$2:$D$96,3,FALSE)</f>
        <v>SAC - SERVIZI GENERALI</v>
      </c>
      <c r="G534" s="36" t="str">
        <f>VLOOKUP($E534,Codifiche!$A$2:$D$96,4,FALSE)</f>
        <v>Gestore</v>
      </c>
      <c r="H534" s="38" t="s">
        <v>476</v>
      </c>
      <c r="I534" s="38" t="s">
        <v>431</v>
      </c>
      <c r="J534" s="36"/>
      <c r="K534" s="21" t="s">
        <v>116</v>
      </c>
    </row>
    <row r="535" spans="1:11" x14ac:dyDescent="0.2">
      <c r="A535" s="36" t="s">
        <v>5</v>
      </c>
      <c r="B535" s="36" t="s">
        <v>54</v>
      </c>
      <c r="C535" s="37">
        <v>34</v>
      </c>
      <c r="D535" s="37"/>
      <c r="E535" s="36" t="s">
        <v>241</v>
      </c>
      <c r="F535" s="36" t="str">
        <f>VLOOKUP($E535,Codifiche!$A$2:$D$96,3,FALSE)</f>
        <v>DIREZIONE AEROPORTO</v>
      </c>
      <c r="G535" s="36" t="str">
        <f>VLOOKUP($E535,Codifiche!$A$2:$D$96,4,FALSE)</f>
        <v>Enti di Stato</v>
      </c>
      <c r="H535" s="38" t="s">
        <v>88</v>
      </c>
      <c r="I535" s="38" t="s">
        <v>432</v>
      </c>
      <c r="J535" s="36"/>
      <c r="K535" s="20" t="s">
        <v>124</v>
      </c>
    </row>
    <row r="536" spans="1:11" x14ac:dyDescent="0.2">
      <c r="A536" s="36" t="s">
        <v>5</v>
      </c>
      <c r="B536" s="36" t="s">
        <v>56</v>
      </c>
      <c r="C536" s="37">
        <v>17</v>
      </c>
      <c r="D536" s="37"/>
      <c r="E536" s="36" t="s">
        <v>239</v>
      </c>
      <c r="F536" s="36" t="str">
        <f>VLOOKUP($E536,Codifiche!$A$2:$D$96,3,FALSE)</f>
        <v>SAC - SERVIZI GENERALI</v>
      </c>
      <c r="G536" s="36" t="str">
        <f>VLOOKUP($E536,Codifiche!$A$2:$D$96,4,FALSE)</f>
        <v>Gestore</v>
      </c>
      <c r="H536" s="38" t="s">
        <v>504</v>
      </c>
      <c r="I536" s="38" t="s">
        <v>320</v>
      </c>
      <c r="J536" s="36"/>
      <c r="K536" s="21" t="s">
        <v>116</v>
      </c>
    </row>
    <row r="537" spans="1:11" x14ac:dyDescent="0.2">
      <c r="A537" s="36" t="s">
        <v>5</v>
      </c>
      <c r="B537" s="36" t="s">
        <v>58</v>
      </c>
      <c r="C537" s="37">
        <v>17</v>
      </c>
      <c r="D537" s="37"/>
      <c r="E537" s="36" t="s">
        <v>239</v>
      </c>
      <c r="F537" s="36" t="str">
        <f>VLOOKUP($E537,Codifiche!$A$2:$D$96,3,FALSE)</f>
        <v>SAC - SERVIZI GENERALI</v>
      </c>
      <c r="G537" s="36" t="str">
        <f>VLOOKUP($E537,Codifiche!$A$2:$D$96,4,FALSE)</f>
        <v>Gestore</v>
      </c>
      <c r="H537" s="38" t="s">
        <v>504</v>
      </c>
      <c r="I537" s="38" t="s">
        <v>321</v>
      </c>
      <c r="J537" s="36"/>
      <c r="K537" s="21" t="s">
        <v>116</v>
      </c>
    </row>
    <row r="538" spans="1:11" ht="13.2" thickBot="1" x14ac:dyDescent="0.25">
      <c r="A538" s="39" t="s">
        <v>5</v>
      </c>
      <c r="B538" s="39" t="s">
        <v>60</v>
      </c>
      <c r="C538" s="40">
        <v>19</v>
      </c>
      <c r="D538" s="40"/>
      <c r="E538" s="39" t="s">
        <v>238</v>
      </c>
      <c r="F538" s="39" t="str">
        <f>VLOOKUP($E538,Codifiche!$A$2:$D$96,3,FALSE)</f>
        <v>SAC - SERVIZI IGIENICI</v>
      </c>
      <c r="G538" s="39" t="str">
        <f>VLOOKUP($E538,Codifiche!$A$2:$D$96,4,FALSE)</f>
        <v>Gestore</v>
      </c>
      <c r="H538" s="41" t="s">
        <v>283</v>
      </c>
      <c r="I538" s="41" t="s">
        <v>459</v>
      </c>
      <c r="J538" s="39"/>
      <c r="K538" s="22" t="s">
        <v>115</v>
      </c>
    </row>
    <row r="539" spans="1:11" ht="13.2" thickTop="1" x14ac:dyDescent="0.2">
      <c r="A539" s="42" t="s">
        <v>6</v>
      </c>
      <c r="B539" s="42" t="s">
        <v>41</v>
      </c>
      <c r="C539" s="43">
        <v>23</v>
      </c>
      <c r="D539" s="43"/>
      <c r="E539" s="42" t="s">
        <v>235</v>
      </c>
      <c r="F539" s="42" t="str">
        <f>VLOOKUP($E539,Codifiche!$A$2:$D$96,3,FALSE)</f>
        <v>SAC S.p.A.</v>
      </c>
      <c r="G539" s="42" t="str">
        <f>VLOOKUP($E539,Codifiche!$A$2:$D$96,4,FALSE)</f>
        <v>Gestore</v>
      </c>
      <c r="H539" s="44" t="s">
        <v>276</v>
      </c>
      <c r="I539" s="44" t="s">
        <v>539</v>
      </c>
      <c r="J539" s="42"/>
      <c r="K539" s="24" t="s">
        <v>106</v>
      </c>
    </row>
    <row r="540" spans="1:11" x14ac:dyDescent="0.2">
      <c r="A540" s="36" t="s">
        <v>6</v>
      </c>
      <c r="B540" s="36" t="s">
        <v>42</v>
      </c>
      <c r="C540" s="37">
        <v>33</v>
      </c>
      <c r="D540" s="37"/>
      <c r="E540" s="36" t="s">
        <v>235</v>
      </c>
      <c r="F540" s="36" t="str">
        <f>VLOOKUP($E540,Codifiche!$A$2:$D$96,3,FALSE)</f>
        <v>SAC S.p.A.</v>
      </c>
      <c r="G540" s="36" t="str">
        <f>VLOOKUP($E540,Codifiche!$A$2:$D$96,4,FALSE)</f>
        <v>Gestore</v>
      </c>
      <c r="H540" s="38" t="s">
        <v>276</v>
      </c>
      <c r="I540" s="38" t="s">
        <v>539</v>
      </c>
      <c r="J540" s="36"/>
      <c r="K540" s="20" t="s">
        <v>106</v>
      </c>
    </row>
    <row r="541" spans="1:11" x14ac:dyDescent="0.2">
      <c r="A541" s="36" t="s">
        <v>6</v>
      </c>
      <c r="B541" s="36" t="s">
        <v>43</v>
      </c>
      <c r="C541" s="37">
        <v>21</v>
      </c>
      <c r="D541" s="37"/>
      <c r="E541" s="36" t="s">
        <v>241</v>
      </c>
      <c r="F541" s="36" t="str">
        <f>VLOOKUP($E541,Codifiche!$A$2:$D$96,3,FALSE)</f>
        <v>DIREZIONE AEROPORTO</v>
      </c>
      <c r="G541" s="36" t="str">
        <f>VLOOKUP($E541,Codifiche!$A$2:$D$96,4,FALSE)</f>
        <v>Enti di Stato</v>
      </c>
      <c r="H541" s="38" t="s">
        <v>276</v>
      </c>
      <c r="I541" s="38" t="s">
        <v>276</v>
      </c>
      <c r="J541" s="36"/>
      <c r="K541" s="20" t="s">
        <v>124</v>
      </c>
    </row>
    <row r="542" spans="1:11" x14ac:dyDescent="0.2">
      <c r="A542" s="36" t="s">
        <v>6</v>
      </c>
      <c r="B542" s="36" t="s">
        <v>45</v>
      </c>
      <c r="C542" s="37">
        <v>18</v>
      </c>
      <c r="D542" s="37"/>
      <c r="E542" s="36" t="s">
        <v>235</v>
      </c>
      <c r="F542" s="36" t="str">
        <f>VLOOKUP($E542,Codifiche!$A$2:$D$96,3,FALSE)</f>
        <v>SAC S.p.A.</v>
      </c>
      <c r="G542" s="36" t="str">
        <f>VLOOKUP($E542,Codifiche!$A$2:$D$96,4,FALSE)</f>
        <v>Gestore</v>
      </c>
      <c r="H542" s="38" t="s">
        <v>276</v>
      </c>
      <c r="I542" s="38" t="s">
        <v>526</v>
      </c>
      <c r="J542" s="36"/>
      <c r="K542" s="21" t="s">
        <v>106</v>
      </c>
    </row>
    <row r="543" spans="1:11" x14ac:dyDescent="0.2">
      <c r="A543" s="36" t="s">
        <v>6</v>
      </c>
      <c r="B543" s="36" t="s">
        <v>46</v>
      </c>
      <c r="C543" s="37">
        <v>32</v>
      </c>
      <c r="D543" s="37"/>
      <c r="E543" s="36" t="s">
        <v>241</v>
      </c>
      <c r="F543" s="36" t="str">
        <f>VLOOKUP($E543,Codifiche!$A$2:$D$96,3,FALSE)</f>
        <v>DIREZIONE AEROPORTO</v>
      </c>
      <c r="G543" s="36" t="str">
        <f>VLOOKUP($E543,Codifiche!$A$2:$D$96,4,FALSE)</f>
        <v>Enti di Stato</v>
      </c>
      <c r="H543" s="38" t="s">
        <v>276</v>
      </c>
      <c r="I543" s="38" t="s">
        <v>421</v>
      </c>
      <c r="J543" s="36"/>
      <c r="K543" s="21" t="s">
        <v>124</v>
      </c>
    </row>
    <row r="544" spans="1:11" x14ac:dyDescent="0.2">
      <c r="A544" s="36" t="s">
        <v>6</v>
      </c>
      <c r="B544" s="36" t="s">
        <v>48</v>
      </c>
      <c r="C544" s="37">
        <v>21</v>
      </c>
      <c r="D544" s="37"/>
      <c r="E544" s="36" t="s">
        <v>241</v>
      </c>
      <c r="F544" s="36" t="str">
        <f>VLOOKUP($E544,Codifiche!$A$2:$D$96,3,FALSE)</f>
        <v>DIREZIONE AEROPORTO</v>
      </c>
      <c r="G544" s="36" t="str">
        <f>VLOOKUP($E544,Codifiche!$A$2:$D$96,4,FALSE)</f>
        <v>Enti di Stato</v>
      </c>
      <c r="H544" s="38" t="s">
        <v>276</v>
      </c>
      <c r="I544" s="38" t="s">
        <v>276</v>
      </c>
      <c r="J544" s="36"/>
      <c r="K544" s="21" t="s">
        <v>124</v>
      </c>
    </row>
    <row r="545" spans="1:11" x14ac:dyDescent="0.2">
      <c r="A545" s="36" t="s">
        <v>6</v>
      </c>
      <c r="B545" s="36" t="s">
        <v>49</v>
      </c>
      <c r="C545" s="37">
        <v>34</v>
      </c>
      <c r="D545" s="37"/>
      <c r="E545" s="36" t="s">
        <v>241</v>
      </c>
      <c r="F545" s="36" t="str">
        <f>VLOOKUP($E545,Codifiche!$A$2:$D$96,3,FALSE)</f>
        <v>DIREZIONE AEROPORTO</v>
      </c>
      <c r="G545" s="36" t="str">
        <f>VLOOKUP($E545,Codifiche!$A$2:$D$96,4,FALSE)</f>
        <v>Enti di Stato</v>
      </c>
      <c r="H545" s="38" t="s">
        <v>276</v>
      </c>
      <c r="I545" s="38" t="s">
        <v>276</v>
      </c>
      <c r="J545" s="36"/>
      <c r="K545" s="21" t="s">
        <v>124</v>
      </c>
    </row>
    <row r="546" spans="1:11" x14ac:dyDescent="0.2">
      <c r="A546" s="36" t="s">
        <v>6</v>
      </c>
      <c r="B546" s="36" t="s">
        <v>50</v>
      </c>
      <c r="C546" s="37">
        <v>16</v>
      </c>
      <c r="D546" s="37"/>
      <c r="E546" s="36" t="s">
        <v>241</v>
      </c>
      <c r="F546" s="36" t="str">
        <f>VLOOKUP($E546,Codifiche!$A$2:$D$96,3,FALSE)</f>
        <v>DIREZIONE AEROPORTO</v>
      </c>
      <c r="G546" s="36" t="str">
        <f>VLOOKUP($E546,Codifiche!$A$2:$D$96,4,FALSE)</f>
        <v>Enti di Stato</v>
      </c>
      <c r="H546" s="38" t="s">
        <v>276</v>
      </c>
      <c r="I546" s="38" t="s">
        <v>276</v>
      </c>
      <c r="J546" s="36"/>
      <c r="K546" s="21" t="s">
        <v>124</v>
      </c>
    </row>
    <row r="547" spans="1:11" x14ac:dyDescent="0.2">
      <c r="A547" s="36" t="s">
        <v>6</v>
      </c>
      <c r="B547" s="36" t="s">
        <v>51</v>
      </c>
      <c r="C547" s="37">
        <v>13</v>
      </c>
      <c r="D547" s="37"/>
      <c r="E547" s="36" t="s">
        <v>241</v>
      </c>
      <c r="F547" s="36" t="str">
        <f>VLOOKUP($E547,Codifiche!$A$2:$D$96,3,FALSE)</f>
        <v>DIREZIONE AEROPORTO</v>
      </c>
      <c r="G547" s="36" t="str">
        <f>VLOOKUP($E547,Codifiche!$A$2:$D$96,4,FALSE)</f>
        <v>Enti di Stato</v>
      </c>
      <c r="H547" s="38" t="s">
        <v>276</v>
      </c>
      <c r="I547" s="38" t="s">
        <v>276</v>
      </c>
      <c r="J547" s="36"/>
      <c r="K547" s="21" t="s">
        <v>124</v>
      </c>
    </row>
    <row r="548" spans="1:11" x14ac:dyDescent="0.2">
      <c r="A548" s="36" t="s">
        <v>6</v>
      </c>
      <c r="B548" s="36" t="s">
        <v>52</v>
      </c>
      <c r="C548" s="37">
        <v>18</v>
      </c>
      <c r="D548" s="37"/>
      <c r="E548" s="36" t="s">
        <v>241</v>
      </c>
      <c r="F548" s="36" t="str">
        <f>VLOOKUP($E548,Codifiche!$A$2:$D$96,3,FALSE)</f>
        <v>DIREZIONE AEROPORTO</v>
      </c>
      <c r="G548" s="36" t="str">
        <f>VLOOKUP($E548,Codifiche!$A$2:$D$96,4,FALSE)</f>
        <v>Enti di Stato</v>
      </c>
      <c r="H548" s="38" t="s">
        <v>276</v>
      </c>
      <c r="I548" s="38" t="s">
        <v>276</v>
      </c>
      <c r="J548" s="36"/>
      <c r="K548" s="20" t="s">
        <v>124</v>
      </c>
    </row>
    <row r="549" spans="1:11" x14ac:dyDescent="0.2">
      <c r="A549" s="36" t="s">
        <v>6</v>
      </c>
      <c r="B549" s="36" t="s">
        <v>604</v>
      </c>
      <c r="C549" s="37">
        <v>6</v>
      </c>
      <c r="D549" s="37"/>
      <c r="E549" s="36" t="s">
        <v>237</v>
      </c>
      <c r="F549" s="36" t="str">
        <f>VLOOKUP($E549,Codifiche!$A$2:$D$96,3,FALSE)</f>
        <v>SAC - LOCALI TECNICI</v>
      </c>
      <c r="G549" s="36" t="str">
        <f>VLOOKUP($E549,Codifiche!$A$2:$D$96,4,FALSE)</f>
        <v>Gestore</v>
      </c>
      <c r="H549" s="38" t="s">
        <v>438</v>
      </c>
      <c r="I549" s="38" t="s">
        <v>70</v>
      </c>
      <c r="J549" s="36"/>
      <c r="K549" s="21" t="s">
        <v>124</v>
      </c>
    </row>
    <row r="550" spans="1:11" x14ac:dyDescent="0.2">
      <c r="A550" s="36" t="s">
        <v>6</v>
      </c>
      <c r="B550" s="36" t="s">
        <v>605</v>
      </c>
      <c r="C550" s="37">
        <v>9</v>
      </c>
      <c r="D550" s="37"/>
      <c r="E550" s="36" t="s">
        <v>239</v>
      </c>
      <c r="F550" s="36" t="str">
        <f>VLOOKUP($E550,Codifiche!$A$2:$D$96,3,FALSE)</f>
        <v>SAC - SERVIZI GENERALI</v>
      </c>
      <c r="G550" s="36" t="str">
        <f>VLOOKUP($E550,Codifiche!$A$2:$D$96,4,FALSE)</f>
        <v>Gestore</v>
      </c>
      <c r="H550" s="38" t="s">
        <v>476</v>
      </c>
      <c r="I550" s="38" t="s">
        <v>429</v>
      </c>
      <c r="J550" s="36"/>
      <c r="K550" s="21" t="s">
        <v>116</v>
      </c>
    </row>
    <row r="551" spans="1:11" x14ac:dyDescent="0.2">
      <c r="A551" s="36" t="s">
        <v>6</v>
      </c>
      <c r="B551" s="36" t="s">
        <v>53</v>
      </c>
      <c r="C551" s="37">
        <v>32</v>
      </c>
      <c r="D551" s="37"/>
      <c r="E551" s="36" t="s">
        <v>241</v>
      </c>
      <c r="F551" s="36" t="str">
        <f>VLOOKUP($E551,Codifiche!$A$2:$D$96,3,FALSE)</f>
        <v>DIREZIONE AEROPORTO</v>
      </c>
      <c r="G551" s="36" t="str">
        <f>VLOOKUP($E551,Codifiche!$A$2:$D$96,4,FALSE)</f>
        <v>Enti di Stato</v>
      </c>
      <c r="H551" s="38" t="s">
        <v>88</v>
      </c>
      <c r="I551" s="38" t="s">
        <v>430</v>
      </c>
      <c r="J551" s="36"/>
      <c r="K551" s="20" t="s">
        <v>124</v>
      </c>
    </row>
    <row r="552" spans="1:11" x14ac:dyDescent="0.2">
      <c r="A552" s="36" t="s">
        <v>6</v>
      </c>
      <c r="B552" s="36" t="s">
        <v>54</v>
      </c>
      <c r="C552" s="37">
        <v>7</v>
      </c>
      <c r="D552" s="37"/>
      <c r="E552" s="36" t="s">
        <v>239</v>
      </c>
      <c r="F552" s="36" t="str">
        <f>VLOOKUP($E552,Codifiche!$A$2:$D$96,3,FALSE)</f>
        <v>SAC - SERVIZI GENERALI</v>
      </c>
      <c r="G552" s="36" t="str">
        <f>VLOOKUP($E552,Codifiche!$A$2:$D$96,4,FALSE)</f>
        <v>Gestore</v>
      </c>
      <c r="H552" s="38" t="s">
        <v>476</v>
      </c>
      <c r="I552" s="38" t="s">
        <v>431</v>
      </c>
      <c r="J552" s="36"/>
      <c r="K552" s="20" t="s">
        <v>116</v>
      </c>
    </row>
    <row r="553" spans="1:11" x14ac:dyDescent="0.2">
      <c r="A553" s="36" t="s">
        <v>6</v>
      </c>
      <c r="B553" s="36" t="s">
        <v>56</v>
      </c>
      <c r="C553" s="37">
        <v>33</v>
      </c>
      <c r="D553" s="37"/>
      <c r="E553" s="36" t="s">
        <v>241</v>
      </c>
      <c r="F553" s="36" t="str">
        <f>VLOOKUP($E553,Codifiche!$A$2:$D$96,3,FALSE)</f>
        <v>DIREZIONE AEROPORTO</v>
      </c>
      <c r="G553" s="36" t="str">
        <f>VLOOKUP($E553,Codifiche!$A$2:$D$96,4,FALSE)</f>
        <v>Enti di Stato</v>
      </c>
      <c r="H553" s="38" t="s">
        <v>88</v>
      </c>
      <c r="I553" s="38" t="s">
        <v>432</v>
      </c>
      <c r="J553" s="36"/>
      <c r="K553" s="20" t="s">
        <v>124</v>
      </c>
    </row>
    <row r="554" spans="1:11" x14ac:dyDescent="0.2">
      <c r="A554" s="36" t="s">
        <v>6</v>
      </c>
      <c r="B554" s="36" t="s">
        <v>58</v>
      </c>
      <c r="C554" s="37">
        <v>17</v>
      </c>
      <c r="D554" s="37"/>
      <c r="E554" s="36" t="s">
        <v>239</v>
      </c>
      <c r="F554" s="36" t="str">
        <f>VLOOKUP($E554,Codifiche!$A$2:$D$96,3,FALSE)</f>
        <v>SAC - SERVIZI GENERALI</v>
      </c>
      <c r="G554" s="36" t="str">
        <f>VLOOKUP($E554,Codifiche!$A$2:$D$96,4,FALSE)</f>
        <v>Gestore</v>
      </c>
      <c r="H554" s="38" t="s">
        <v>504</v>
      </c>
      <c r="I554" s="38" t="s">
        <v>320</v>
      </c>
      <c r="J554" s="36"/>
      <c r="K554" s="21" t="s">
        <v>116</v>
      </c>
    </row>
    <row r="555" spans="1:11" x14ac:dyDescent="0.2">
      <c r="A555" s="36" t="s">
        <v>6</v>
      </c>
      <c r="B555" s="36" t="s">
        <v>60</v>
      </c>
      <c r="C555" s="37">
        <v>17</v>
      </c>
      <c r="D555" s="37"/>
      <c r="E555" s="36" t="s">
        <v>239</v>
      </c>
      <c r="F555" s="36" t="str">
        <f>VLOOKUP($E555,Codifiche!$A$2:$D$96,3,FALSE)</f>
        <v>SAC - SERVIZI GENERALI</v>
      </c>
      <c r="G555" s="36" t="str">
        <f>VLOOKUP($E555,Codifiche!$A$2:$D$96,4,FALSE)</f>
        <v>Gestore</v>
      </c>
      <c r="H555" s="38" t="s">
        <v>504</v>
      </c>
      <c r="I555" s="38" t="s">
        <v>321</v>
      </c>
      <c r="J555" s="36"/>
      <c r="K555" s="21" t="s">
        <v>116</v>
      </c>
    </row>
    <row r="556" spans="1:11" ht="13.2" thickBot="1" x14ac:dyDescent="0.25">
      <c r="A556" s="39" t="s">
        <v>6</v>
      </c>
      <c r="B556" s="39" t="s">
        <v>61</v>
      </c>
      <c r="C556" s="40">
        <v>19</v>
      </c>
      <c r="D556" s="40"/>
      <c r="E556" s="39" t="s">
        <v>238</v>
      </c>
      <c r="F556" s="39" t="str">
        <f>VLOOKUP($E556,Codifiche!$A$2:$D$96,3,FALSE)</f>
        <v>SAC - SERVIZI IGIENICI</v>
      </c>
      <c r="G556" s="39" t="str">
        <f>VLOOKUP($E556,Codifiche!$A$2:$D$96,4,FALSE)</f>
        <v>Gestore</v>
      </c>
      <c r="H556" s="41" t="s">
        <v>283</v>
      </c>
      <c r="I556" s="41" t="s">
        <v>459</v>
      </c>
      <c r="J556" s="39"/>
      <c r="K556" s="22" t="s">
        <v>115</v>
      </c>
    </row>
    <row r="557" spans="1:11" ht="13.2" thickTop="1" x14ac:dyDescent="0.2">
      <c r="A557" s="42" t="s">
        <v>104</v>
      </c>
      <c r="B557" s="42" t="s">
        <v>41</v>
      </c>
      <c r="C557" s="43">
        <v>233</v>
      </c>
      <c r="D557" s="43"/>
      <c r="E557" s="42" t="s">
        <v>252</v>
      </c>
      <c r="F557" s="42" t="str">
        <f>VLOOKUP($E557,Codifiche!$A$2:$D$96,3,FALSE)</f>
        <v>AREE COMMERCIALI A DISPOSIZIONE</v>
      </c>
      <c r="G557" s="42" t="str">
        <f>VLOOKUP($E557,Codifiche!$A$2:$D$96,4,FALSE)</f>
        <v>Subconcessioni</v>
      </c>
      <c r="H557" s="44" t="s">
        <v>461</v>
      </c>
      <c r="I557" s="44" t="s">
        <v>301</v>
      </c>
      <c r="J557" s="42"/>
      <c r="K557" s="23" t="s">
        <v>126</v>
      </c>
    </row>
    <row r="558" spans="1:11" x14ac:dyDescent="0.2">
      <c r="A558" s="36" t="s">
        <v>104</v>
      </c>
      <c r="B558" s="36" t="s">
        <v>42</v>
      </c>
      <c r="C558" s="37">
        <v>97</v>
      </c>
      <c r="D558" s="37"/>
      <c r="E558" s="36" t="s">
        <v>252</v>
      </c>
      <c r="F558" s="36" t="str">
        <f>VLOOKUP($E558,Codifiche!$A$2:$D$96,3,FALSE)</f>
        <v>AREE COMMERCIALI A DISPOSIZIONE</v>
      </c>
      <c r="G558" s="36" t="str">
        <f>VLOOKUP($E558,Codifiche!$A$2:$D$96,4,FALSE)</f>
        <v>Subconcessioni</v>
      </c>
      <c r="H558" s="38" t="s">
        <v>461</v>
      </c>
      <c r="I558" s="38" t="s">
        <v>301</v>
      </c>
      <c r="J558" s="36"/>
      <c r="K558" s="21" t="s">
        <v>126</v>
      </c>
    </row>
    <row r="559" spans="1:11" x14ac:dyDescent="0.2">
      <c r="A559" s="36" t="s">
        <v>104</v>
      </c>
      <c r="B559" s="36" t="s">
        <v>43</v>
      </c>
      <c r="C559" s="37">
        <v>3</v>
      </c>
      <c r="D559" s="37"/>
      <c r="E559" s="36" t="s">
        <v>239</v>
      </c>
      <c r="F559" s="36" t="str">
        <f>VLOOKUP($E559,Codifiche!$A$2:$D$96,3,FALSE)</f>
        <v>SAC - SERVIZI GENERALI</v>
      </c>
      <c r="G559" s="36" t="str">
        <f>VLOOKUP($E559,Codifiche!$A$2:$D$96,4,FALSE)</f>
        <v>Gestore</v>
      </c>
      <c r="H559" s="38" t="s">
        <v>476</v>
      </c>
      <c r="I559" s="38" t="s">
        <v>433</v>
      </c>
      <c r="J559" s="36"/>
      <c r="K559" s="20" t="s">
        <v>116</v>
      </c>
    </row>
    <row r="560" spans="1:11" x14ac:dyDescent="0.2">
      <c r="A560" s="36" t="s">
        <v>104</v>
      </c>
      <c r="B560" s="36" t="s">
        <v>45</v>
      </c>
      <c r="C560" s="37">
        <v>15</v>
      </c>
      <c r="D560" s="37"/>
      <c r="E560" s="36" t="s">
        <v>239</v>
      </c>
      <c r="F560" s="36" t="str">
        <f>VLOOKUP($E560,Codifiche!$A$2:$D$96,3,FALSE)</f>
        <v>SAC - SERVIZI GENERALI</v>
      </c>
      <c r="G560" s="36" t="str">
        <f>VLOOKUP($E560,Codifiche!$A$2:$D$96,4,FALSE)</f>
        <v>Gestore</v>
      </c>
      <c r="H560" s="38" t="s">
        <v>504</v>
      </c>
      <c r="I560" s="38" t="s">
        <v>320</v>
      </c>
      <c r="J560" s="36"/>
      <c r="K560" s="21" t="s">
        <v>116</v>
      </c>
    </row>
    <row r="561" spans="1:11" x14ac:dyDescent="0.2">
      <c r="A561" s="36" t="s">
        <v>104</v>
      </c>
      <c r="B561" s="36" t="s">
        <v>46</v>
      </c>
      <c r="C561" s="37">
        <v>15</v>
      </c>
      <c r="D561" s="37"/>
      <c r="E561" s="36" t="s">
        <v>239</v>
      </c>
      <c r="F561" s="36" t="str">
        <f>VLOOKUP($E561,Codifiche!$A$2:$D$96,3,FALSE)</f>
        <v>SAC - SERVIZI GENERALI</v>
      </c>
      <c r="G561" s="36" t="str">
        <f>VLOOKUP($E561,Codifiche!$A$2:$D$96,4,FALSE)</f>
        <v>Gestore</v>
      </c>
      <c r="H561" s="38" t="s">
        <v>504</v>
      </c>
      <c r="I561" s="38" t="s">
        <v>321</v>
      </c>
      <c r="J561" s="36"/>
      <c r="K561" s="21" t="s">
        <v>116</v>
      </c>
    </row>
    <row r="562" spans="1:11" ht="13.2" thickBot="1" x14ac:dyDescent="0.25">
      <c r="A562" s="39" t="s">
        <v>104</v>
      </c>
      <c r="B562" s="39" t="s">
        <v>48</v>
      </c>
      <c r="C562" s="40">
        <v>3</v>
      </c>
      <c r="D562" s="40"/>
      <c r="E562" s="39" t="s">
        <v>239</v>
      </c>
      <c r="F562" s="39" t="str">
        <f>VLOOKUP($E562,Codifiche!$A$2:$D$96,3,FALSE)</f>
        <v>SAC - SERVIZI GENERALI</v>
      </c>
      <c r="G562" s="39" t="str">
        <f>VLOOKUP($E562,Codifiche!$A$2:$D$96,4,FALSE)</f>
        <v>Gestore</v>
      </c>
      <c r="H562" s="41" t="s">
        <v>476</v>
      </c>
      <c r="I562" s="41" t="s">
        <v>434</v>
      </c>
      <c r="J562" s="39"/>
      <c r="K562" s="22" t="s">
        <v>116</v>
      </c>
    </row>
    <row r="563" spans="1:11" ht="13.2" thickTop="1" x14ac:dyDescent="0.2">
      <c r="A563" s="42" t="s">
        <v>105</v>
      </c>
      <c r="B563" s="42" t="s">
        <v>41</v>
      </c>
      <c r="C563" s="43">
        <v>15</v>
      </c>
      <c r="D563" s="43"/>
      <c r="E563" s="42" t="s">
        <v>239</v>
      </c>
      <c r="F563" s="42" t="str">
        <f>VLOOKUP($E563,Codifiche!$A$2:$D$96,3,FALSE)</f>
        <v>SAC - SERVIZI GENERALI</v>
      </c>
      <c r="G563" s="42" t="str">
        <f>VLOOKUP($E563,Codifiche!$A$2:$D$96,4,FALSE)</f>
        <v>Gestore</v>
      </c>
      <c r="H563" s="44" t="s">
        <v>504</v>
      </c>
      <c r="I563" s="44" t="s">
        <v>320</v>
      </c>
      <c r="J563" s="42"/>
      <c r="K563" s="23" t="s">
        <v>116</v>
      </c>
    </row>
    <row r="564" spans="1:11" x14ac:dyDescent="0.2">
      <c r="A564" s="36" t="s">
        <v>105</v>
      </c>
      <c r="B564" s="36" t="s">
        <v>42</v>
      </c>
      <c r="C564" s="37">
        <v>7</v>
      </c>
      <c r="D564" s="37"/>
      <c r="E564" s="36" t="s">
        <v>237</v>
      </c>
      <c r="F564" s="36" t="str">
        <f>VLOOKUP($E564,Codifiche!$A$2:$D$96,3,FALSE)</f>
        <v>SAC - LOCALI TECNICI</v>
      </c>
      <c r="G564" s="36" t="str">
        <f>VLOOKUP($E564,Codifiche!$A$2:$D$96,4,FALSE)</f>
        <v>Gestore</v>
      </c>
      <c r="H564" s="38" t="s">
        <v>438</v>
      </c>
      <c r="I564" s="38" t="s">
        <v>435</v>
      </c>
      <c r="J564" s="36"/>
      <c r="K564" s="20" t="s">
        <v>114</v>
      </c>
    </row>
    <row r="565" spans="1:11" x14ac:dyDescent="0.2">
      <c r="A565" s="36" t="s">
        <v>105</v>
      </c>
      <c r="B565" s="36" t="s">
        <v>43</v>
      </c>
      <c r="C565" s="37">
        <v>5</v>
      </c>
      <c r="D565" s="37"/>
      <c r="E565" s="36" t="s">
        <v>237</v>
      </c>
      <c r="F565" s="36" t="str">
        <f>VLOOKUP($E565,Codifiche!$A$2:$D$96,3,FALSE)</f>
        <v>SAC - LOCALI TECNICI</v>
      </c>
      <c r="G565" s="36" t="str">
        <f>VLOOKUP($E565,Codifiche!$A$2:$D$96,4,FALSE)</f>
        <v>Gestore</v>
      </c>
      <c r="H565" s="38" t="s">
        <v>438</v>
      </c>
      <c r="I565" s="38" t="s">
        <v>344</v>
      </c>
      <c r="J565" s="36"/>
      <c r="K565" s="21" t="s">
        <v>114</v>
      </c>
    </row>
    <row r="566" spans="1:11" x14ac:dyDescent="0.2">
      <c r="A566" s="36" t="s">
        <v>105</v>
      </c>
      <c r="B566" s="36" t="s">
        <v>45</v>
      </c>
      <c r="C566" s="37">
        <v>5</v>
      </c>
      <c r="D566" s="37"/>
      <c r="E566" s="36" t="s">
        <v>237</v>
      </c>
      <c r="F566" s="36" t="str">
        <f>VLOOKUP($E566,Codifiche!$A$2:$D$96,3,FALSE)</f>
        <v>SAC - LOCALI TECNICI</v>
      </c>
      <c r="G566" s="36" t="str">
        <f>VLOOKUP($E566,Codifiche!$A$2:$D$96,4,FALSE)</f>
        <v>Gestore</v>
      </c>
      <c r="H566" s="38" t="s">
        <v>438</v>
      </c>
      <c r="I566" s="38" t="s">
        <v>435</v>
      </c>
      <c r="J566" s="36"/>
      <c r="K566" s="21" t="s">
        <v>114</v>
      </c>
    </row>
    <row r="567" spans="1:11" x14ac:dyDescent="0.2">
      <c r="A567" s="36" t="s">
        <v>105</v>
      </c>
      <c r="B567" s="36" t="s">
        <v>46</v>
      </c>
      <c r="C567" s="37">
        <v>5</v>
      </c>
      <c r="D567" s="37"/>
      <c r="E567" s="36" t="s">
        <v>237</v>
      </c>
      <c r="F567" s="36" t="str">
        <f>VLOOKUP($E567,Codifiche!$A$2:$D$96,3,FALSE)</f>
        <v>SAC - LOCALI TECNICI</v>
      </c>
      <c r="G567" s="36" t="str">
        <f>VLOOKUP($E567,Codifiche!$A$2:$D$96,4,FALSE)</f>
        <v>Gestore</v>
      </c>
      <c r="H567" s="38" t="s">
        <v>438</v>
      </c>
      <c r="I567" s="38" t="s">
        <v>435</v>
      </c>
      <c r="J567" s="36"/>
      <c r="K567" s="21" t="s">
        <v>114</v>
      </c>
    </row>
    <row r="568" spans="1:11" ht="13.2" thickBot="1" x14ac:dyDescent="0.25">
      <c r="A568" s="39" t="s">
        <v>105</v>
      </c>
      <c r="B568" s="39" t="s">
        <v>48</v>
      </c>
      <c r="C568" s="40">
        <v>374</v>
      </c>
      <c r="D568" s="40"/>
      <c r="E568" s="39" t="s">
        <v>237</v>
      </c>
      <c r="F568" s="39" t="str">
        <f>VLOOKUP($E568,Codifiche!$A$2:$D$96,3,FALSE)</f>
        <v>SAC - LOCALI TECNICI</v>
      </c>
      <c r="G568" s="39" t="str">
        <f>VLOOKUP($E568,Codifiche!$A$2:$D$96,4,FALSE)</f>
        <v>Gestore</v>
      </c>
      <c r="H568" s="41" t="s">
        <v>438</v>
      </c>
      <c r="I568" s="41" t="s">
        <v>436</v>
      </c>
      <c r="J568" s="39"/>
      <c r="K568" s="22" t="s">
        <v>114</v>
      </c>
    </row>
    <row r="569" spans="1:11" ht="13.2" thickTop="1" x14ac:dyDescent="0.2">
      <c r="A569" s="42" t="s">
        <v>740</v>
      </c>
      <c r="B569" s="42" t="s">
        <v>41</v>
      </c>
      <c r="C569" s="43">
        <v>9</v>
      </c>
      <c r="D569" s="43"/>
      <c r="E569" s="42" t="s">
        <v>237</v>
      </c>
      <c r="F569" s="42" t="str">
        <f>VLOOKUP($E569,Codifiche!$A$2:$D$96,3,FALSE)</f>
        <v>SAC - LOCALI TECNICI</v>
      </c>
      <c r="G569" s="42" t="str">
        <f>VLOOKUP($E569,Codifiche!$A$2:$D$96,4,FALSE)</f>
        <v>Gestore</v>
      </c>
      <c r="H569" s="44" t="s">
        <v>438</v>
      </c>
      <c r="I569" s="44" t="s">
        <v>344</v>
      </c>
      <c r="J569" s="42"/>
      <c r="K569" s="23"/>
    </row>
    <row r="570" spans="1:11" x14ac:dyDescent="0.2">
      <c r="A570" s="36" t="s">
        <v>740</v>
      </c>
      <c r="B570" s="36" t="s">
        <v>42</v>
      </c>
      <c r="C570" s="37">
        <v>1913</v>
      </c>
      <c r="D570" s="37"/>
      <c r="E570" s="36" t="s">
        <v>239</v>
      </c>
      <c r="F570" s="36" t="str">
        <f>VLOOKUP($E570,Codifiche!$A$2:$D$96,3,FALSE)</f>
        <v>SAC - SERVIZI GENERALI</v>
      </c>
      <c r="G570" s="36" t="str">
        <f>VLOOKUP($E570,Codifiche!$A$2:$D$96,4,FALSE)</f>
        <v>Gestore</v>
      </c>
      <c r="H570" s="38" t="s">
        <v>461</v>
      </c>
      <c r="I570" s="38" t="s">
        <v>741</v>
      </c>
      <c r="J570" s="36"/>
      <c r="K570" s="20"/>
    </row>
    <row r="571" spans="1:11" x14ac:dyDescent="0.2">
      <c r="A571" s="36" t="s">
        <v>740</v>
      </c>
      <c r="B571" s="36" t="s">
        <v>43</v>
      </c>
      <c r="C571" s="37">
        <v>3</v>
      </c>
      <c r="D571" s="37"/>
      <c r="E571" s="36" t="s">
        <v>237</v>
      </c>
      <c r="F571" s="36" t="str">
        <f>VLOOKUP($E571,Codifiche!$A$2:$D$96,3,FALSE)</f>
        <v>SAC - LOCALI TECNICI</v>
      </c>
      <c r="G571" s="36" t="str">
        <f>VLOOKUP($E571,Codifiche!$A$2:$D$96,4,FALSE)</f>
        <v>Gestore</v>
      </c>
      <c r="H571" s="38" t="s">
        <v>438</v>
      </c>
      <c r="I571" s="38" t="s">
        <v>344</v>
      </c>
      <c r="J571" s="36"/>
    </row>
    <row r="572" spans="1:11" x14ac:dyDescent="0.2">
      <c r="A572" s="36" t="s">
        <v>740</v>
      </c>
      <c r="B572" s="36" t="s">
        <v>45</v>
      </c>
      <c r="C572" s="37">
        <v>20</v>
      </c>
      <c r="D572" s="37"/>
      <c r="E572" s="36" t="s">
        <v>238</v>
      </c>
      <c r="F572" s="36" t="str">
        <f>VLOOKUP($E572,Codifiche!$A$2:$D$96,3,FALSE)</f>
        <v>SAC - SERVIZI IGIENICI</v>
      </c>
      <c r="G572" s="36" t="str">
        <f>VLOOKUP($E572,Codifiche!$A$2:$D$96,4,FALSE)</f>
        <v>Gestore</v>
      </c>
      <c r="H572" s="38" t="s">
        <v>283</v>
      </c>
      <c r="I572" s="38" t="s">
        <v>742</v>
      </c>
      <c r="J572" s="36"/>
    </row>
    <row r="573" spans="1:11" x14ac:dyDescent="0.2">
      <c r="A573" s="36" t="s">
        <v>740</v>
      </c>
      <c r="B573" s="36" t="s">
        <v>46</v>
      </c>
      <c r="C573" s="37">
        <v>10</v>
      </c>
      <c r="D573" s="37"/>
      <c r="E573" s="36" t="s">
        <v>235</v>
      </c>
      <c r="F573" s="36" t="str">
        <f>VLOOKUP($E573,Codifiche!$A$2:$D$96,3,FALSE)</f>
        <v>SAC S.p.A.</v>
      </c>
      <c r="G573" s="36" t="str">
        <f>VLOOKUP($E573,Codifiche!$A$2:$D$96,4,FALSE)</f>
        <v>Gestore</v>
      </c>
      <c r="H573" s="38" t="s">
        <v>743</v>
      </c>
      <c r="I573" s="38" t="s">
        <v>744</v>
      </c>
      <c r="J573" s="36"/>
    </row>
    <row r="574" spans="1:11" x14ac:dyDescent="0.2">
      <c r="A574" s="36" t="s">
        <v>740</v>
      </c>
      <c r="B574" s="36" t="s">
        <v>48</v>
      </c>
      <c r="C574" s="37">
        <v>7</v>
      </c>
      <c r="D574" s="37"/>
      <c r="E574" s="36" t="s">
        <v>235</v>
      </c>
      <c r="F574" s="36" t="str">
        <f>VLOOKUP($E574,Codifiche!$A$2:$D$96,3,FALSE)</f>
        <v>SAC S.p.A.</v>
      </c>
      <c r="G574" s="36" t="str">
        <f>VLOOKUP($E574,Codifiche!$A$2:$D$96,4,FALSE)</f>
        <v>Gestore</v>
      </c>
      <c r="H574" s="38" t="s">
        <v>399</v>
      </c>
      <c r="I574" s="38" t="s">
        <v>399</v>
      </c>
      <c r="J574" s="36"/>
    </row>
    <row r="575" spans="1:11" x14ac:dyDescent="0.2">
      <c r="A575" s="36" t="s">
        <v>740</v>
      </c>
      <c r="B575" s="36" t="s">
        <v>49</v>
      </c>
      <c r="C575" s="37">
        <v>58</v>
      </c>
      <c r="D575" s="37"/>
      <c r="E575" s="36" t="s">
        <v>235</v>
      </c>
      <c r="F575" s="36" t="str">
        <f>VLOOKUP($E575,Codifiche!$A$2:$D$96,3,FALSE)</f>
        <v>SAC S.p.A.</v>
      </c>
      <c r="G575" s="36" t="str">
        <f>VLOOKUP($E575,Codifiche!$A$2:$D$96,4,FALSE)</f>
        <v>Gestore</v>
      </c>
      <c r="H575" s="38" t="s">
        <v>743</v>
      </c>
      <c r="I575" s="38" t="s">
        <v>743</v>
      </c>
      <c r="J575" s="36"/>
    </row>
    <row r="576" spans="1:11" x14ac:dyDescent="0.2">
      <c r="A576" s="36" t="s">
        <v>740</v>
      </c>
      <c r="B576" s="36" t="s">
        <v>50</v>
      </c>
      <c r="C576" s="37">
        <v>13</v>
      </c>
      <c r="D576" s="37"/>
      <c r="E576" s="36" t="s">
        <v>235</v>
      </c>
      <c r="F576" s="36" t="str">
        <f>VLOOKUP($E576,Codifiche!$A$2:$D$96,3,FALSE)</f>
        <v>SAC S.p.A.</v>
      </c>
      <c r="G576" s="36" t="str">
        <f>VLOOKUP($E576,Codifiche!$A$2:$D$96,4,FALSE)</f>
        <v>Gestore</v>
      </c>
      <c r="H576" s="38" t="s">
        <v>743</v>
      </c>
      <c r="I576" s="38" t="s">
        <v>745</v>
      </c>
      <c r="J576" s="36"/>
    </row>
    <row r="577" spans="1:10" x14ac:dyDescent="0.2">
      <c r="A577" s="36" t="s">
        <v>740</v>
      </c>
      <c r="B577" s="36" t="s">
        <v>51</v>
      </c>
      <c r="C577" s="37">
        <v>13</v>
      </c>
      <c r="D577" s="37"/>
      <c r="E577" s="36" t="s">
        <v>238</v>
      </c>
      <c r="F577" s="36" t="str">
        <f>VLOOKUP($E577,Codifiche!$A$2:$D$96,3,FALSE)</f>
        <v>SAC - SERVIZI IGIENICI</v>
      </c>
      <c r="G577" s="36" t="str">
        <f>VLOOKUP($E577,Codifiche!$A$2:$D$96,4,FALSE)</f>
        <v>Gestore</v>
      </c>
      <c r="H577" s="38" t="s">
        <v>283</v>
      </c>
      <c r="I577" s="38" t="s">
        <v>746</v>
      </c>
      <c r="J577" s="36"/>
    </row>
    <row r="578" spans="1:10" x14ac:dyDescent="0.2">
      <c r="A578" s="36" t="s">
        <v>740</v>
      </c>
      <c r="B578" s="36" t="s">
        <v>52</v>
      </c>
      <c r="C578" s="37">
        <v>11</v>
      </c>
      <c r="D578" s="37"/>
      <c r="E578" s="36" t="s">
        <v>238</v>
      </c>
      <c r="F578" s="36" t="str">
        <f>VLOOKUP($E578,Codifiche!$A$2:$D$96,3,FALSE)</f>
        <v>SAC - SERVIZI IGIENICI</v>
      </c>
      <c r="G578" s="36" t="str">
        <f>VLOOKUP($E578,Codifiche!$A$2:$D$96,4,FALSE)</f>
        <v>Gestore</v>
      </c>
      <c r="H578" s="38" t="s">
        <v>283</v>
      </c>
      <c r="I578" s="38" t="s">
        <v>747</v>
      </c>
      <c r="J578" s="36"/>
    </row>
    <row r="579" spans="1:10" x14ac:dyDescent="0.2">
      <c r="A579" s="36" t="s">
        <v>740</v>
      </c>
      <c r="B579" s="36" t="s">
        <v>604</v>
      </c>
      <c r="C579" s="37">
        <v>42</v>
      </c>
      <c r="D579" s="37"/>
      <c r="E579" s="36" t="s">
        <v>238</v>
      </c>
      <c r="F579" s="36" t="str">
        <f>VLOOKUP($E579,Codifiche!$A$2:$D$96,3,FALSE)</f>
        <v>SAC - SERVIZI IGIENICI</v>
      </c>
      <c r="G579" s="36" t="str">
        <f>VLOOKUP($E579,Codifiche!$A$2:$D$96,4,FALSE)</f>
        <v>Gestore</v>
      </c>
      <c r="H579" s="38" t="s">
        <v>283</v>
      </c>
      <c r="I579" s="38" t="s">
        <v>748</v>
      </c>
      <c r="J579" s="36"/>
    </row>
    <row r="580" spans="1:10" x14ac:dyDescent="0.2">
      <c r="A580" s="36" t="s">
        <v>740</v>
      </c>
      <c r="B580" s="36" t="s">
        <v>605</v>
      </c>
      <c r="C580" s="37">
        <v>11</v>
      </c>
      <c r="D580" s="37"/>
      <c r="E580" s="36" t="s">
        <v>235</v>
      </c>
      <c r="F580" s="36" t="str">
        <f>VLOOKUP($E580,Codifiche!$A$2:$D$96,3,FALSE)</f>
        <v>SAC S.p.A.</v>
      </c>
      <c r="G580" s="36" t="str">
        <f>VLOOKUP($E580,Codifiche!$A$2:$D$96,4,FALSE)</f>
        <v>Gestore</v>
      </c>
      <c r="H580" s="38" t="s">
        <v>399</v>
      </c>
      <c r="I580" s="38" t="s">
        <v>399</v>
      </c>
      <c r="J580" s="36"/>
    </row>
    <row r="581" spans="1:10" x14ac:dyDescent="0.2">
      <c r="A581" s="36" t="s">
        <v>740</v>
      </c>
      <c r="B581" s="36" t="s">
        <v>53</v>
      </c>
      <c r="C581" s="37">
        <v>11</v>
      </c>
      <c r="D581" s="37"/>
      <c r="E581" s="36" t="s">
        <v>235</v>
      </c>
      <c r="F581" s="36" t="str">
        <f>VLOOKUP($E581,Codifiche!$A$2:$D$96,3,FALSE)</f>
        <v>SAC S.p.A.</v>
      </c>
      <c r="G581" s="36" t="str">
        <f>VLOOKUP($E581,Codifiche!$A$2:$D$96,4,FALSE)</f>
        <v>Gestore</v>
      </c>
      <c r="H581" s="38" t="s">
        <v>399</v>
      </c>
      <c r="I581" s="38" t="s">
        <v>399</v>
      </c>
      <c r="J581" s="36"/>
    </row>
    <row r="582" spans="1:10" x14ac:dyDescent="0.2">
      <c r="A582" s="36" t="s">
        <v>740</v>
      </c>
      <c r="B582" s="36" t="s">
        <v>54</v>
      </c>
      <c r="C582" s="37">
        <v>23</v>
      </c>
      <c r="D582" s="37"/>
      <c r="E582" s="36" t="s">
        <v>235</v>
      </c>
      <c r="F582" s="36" t="str">
        <f>VLOOKUP($E582,Codifiche!$A$2:$D$96,3,FALSE)</f>
        <v>SAC S.p.A.</v>
      </c>
      <c r="G582" s="36" t="str">
        <f>VLOOKUP($E582,Codifiche!$A$2:$D$96,4,FALSE)</f>
        <v>Gestore</v>
      </c>
      <c r="H582" s="38" t="s">
        <v>399</v>
      </c>
      <c r="I582" s="38" t="s">
        <v>399</v>
      </c>
      <c r="J582" s="36"/>
    </row>
    <row r="583" spans="1:10" x14ac:dyDescent="0.2">
      <c r="A583" s="36" t="s">
        <v>740</v>
      </c>
      <c r="B583" s="36" t="s">
        <v>56</v>
      </c>
      <c r="C583" s="37">
        <v>27</v>
      </c>
      <c r="D583" s="37"/>
      <c r="E583" s="36" t="s">
        <v>235</v>
      </c>
      <c r="F583" s="36" t="str">
        <f>VLOOKUP($E583,Codifiche!$A$2:$D$96,3,FALSE)</f>
        <v>SAC S.p.A.</v>
      </c>
      <c r="G583" s="36" t="str">
        <f>VLOOKUP($E583,Codifiche!$A$2:$D$96,4,FALSE)</f>
        <v>Gestore</v>
      </c>
      <c r="H583" s="38" t="s">
        <v>276</v>
      </c>
      <c r="I583" s="38" t="s">
        <v>749</v>
      </c>
      <c r="J583" s="36"/>
    </row>
    <row r="584" spans="1:10" x14ac:dyDescent="0.2">
      <c r="A584" s="36" t="s">
        <v>740</v>
      </c>
      <c r="B584" s="36" t="s">
        <v>58</v>
      </c>
      <c r="C584" s="37">
        <v>21</v>
      </c>
      <c r="D584" s="37"/>
      <c r="E584" s="36" t="s">
        <v>239</v>
      </c>
      <c r="F584" s="36" t="str">
        <f>VLOOKUP($E584,Codifiche!$A$2:$D$96,3,FALSE)</f>
        <v>SAC - SERVIZI GENERALI</v>
      </c>
      <c r="G584" s="36" t="str">
        <f>VLOOKUP($E584,Codifiche!$A$2:$D$96,4,FALSE)</f>
        <v>Gestore</v>
      </c>
      <c r="H584" s="38" t="s">
        <v>88</v>
      </c>
      <c r="I584" s="38" t="s">
        <v>432</v>
      </c>
      <c r="J584" s="36"/>
    </row>
    <row r="585" spans="1:10" x14ac:dyDescent="0.2">
      <c r="A585" s="36" t="s">
        <v>740</v>
      </c>
      <c r="B585" s="36" t="s">
        <v>60</v>
      </c>
      <c r="C585" s="37">
        <v>267</v>
      </c>
      <c r="D585" s="37"/>
      <c r="E585" s="36" t="s">
        <v>235</v>
      </c>
      <c r="F585" s="36" t="str">
        <f>VLOOKUP($E585,Codifiche!$A$2:$D$96,3,FALSE)</f>
        <v>SAC S.p.A.</v>
      </c>
      <c r="G585" s="36" t="str">
        <f>VLOOKUP($E585,Codifiche!$A$2:$D$96,4,FALSE)</f>
        <v>Gestore</v>
      </c>
      <c r="H585" s="38" t="s">
        <v>743</v>
      </c>
      <c r="I585" s="38" t="s">
        <v>750</v>
      </c>
      <c r="J585" s="36"/>
    </row>
    <row r="586" spans="1:10" x14ac:dyDescent="0.2">
      <c r="A586" s="36" t="s">
        <v>740</v>
      </c>
      <c r="B586" s="36" t="s">
        <v>61</v>
      </c>
      <c r="C586" s="37">
        <v>69</v>
      </c>
      <c r="D586" s="37"/>
      <c r="E586" s="36" t="s">
        <v>235</v>
      </c>
      <c r="F586" s="36" t="str">
        <f>VLOOKUP($E586,Codifiche!$A$2:$D$96,3,FALSE)</f>
        <v>SAC S.p.A.</v>
      </c>
      <c r="G586" s="36" t="str">
        <f>VLOOKUP($E586,Codifiche!$A$2:$D$96,4,FALSE)</f>
        <v>Gestore</v>
      </c>
      <c r="H586" s="38" t="s">
        <v>421</v>
      </c>
      <c r="I586" s="38" t="s">
        <v>751</v>
      </c>
      <c r="J586" s="36"/>
    </row>
    <row r="587" spans="1:10" x14ac:dyDescent="0.2">
      <c r="A587" s="36" t="s">
        <v>740</v>
      </c>
      <c r="B587" s="36" t="s">
        <v>63</v>
      </c>
      <c r="C587" s="37">
        <v>186</v>
      </c>
      <c r="D587" s="37"/>
      <c r="E587" s="36" t="s">
        <v>235</v>
      </c>
      <c r="F587" s="36" t="str">
        <f>VLOOKUP($E587,Codifiche!$A$2:$D$96,3,FALSE)</f>
        <v>SAC S.p.A.</v>
      </c>
      <c r="G587" s="36" t="str">
        <f>VLOOKUP($E587,Codifiche!$A$2:$D$96,4,FALSE)</f>
        <v>Gestore</v>
      </c>
      <c r="H587" s="38" t="s">
        <v>421</v>
      </c>
      <c r="I587" s="38" t="s">
        <v>752</v>
      </c>
      <c r="J587" s="36"/>
    </row>
    <row r="588" spans="1:10" x14ac:dyDescent="0.2">
      <c r="A588" s="36" t="s">
        <v>740</v>
      </c>
      <c r="B588" s="36" t="s">
        <v>65</v>
      </c>
      <c r="C588" s="37">
        <v>95</v>
      </c>
      <c r="D588" s="37"/>
      <c r="E588" s="36" t="s">
        <v>235</v>
      </c>
      <c r="F588" s="36" t="str">
        <f>VLOOKUP($E588,Codifiche!$A$2:$D$96,3,FALSE)</f>
        <v>SAC S.p.A.</v>
      </c>
      <c r="G588" s="36" t="str">
        <f>VLOOKUP($E588,Codifiche!$A$2:$D$96,4,FALSE)</f>
        <v>Gestore</v>
      </c>
      <c r="H588" s="38" t="s">
        <v>421</v>
      </c>
      <c r="I588" s="38" t="s">
        <v>753</v>
      </c>
      <c r="J588" s="36"/>
    </row>
    <row r="589" spans="1:10" x14ac:dyDescent="0.2">
      <c r="A589" s="36" t="s">
        <v>740</v>
      </c>
      <c r="B589" s="36" t="s">
        <v>67</v>
      </c>
      <c r="C589" s="37">
        <v>21</v>
      </c>
      <c r="D589" s="37"/>
      <c r="E589" s="36" t="s">
        <v>239</v>
      </c>
      <c r="F589" s="36" t="str">
        <f>VLOOKUP($E589,Codifiche!$A$2:$D$96,3,FALSE)</f>
        <v>SAC - SERVIZI GENERALI</v>
      </c>
      <c r="G589" s="36" t="str">
        <f>VLOOKUP($E589,Codifiche!$A$2:$D$96,4,FALSE)</f>
        <v>Gestore</v>
      </c>
      <c r="H589" s="38" t="s">
        <v>88</v>
      </c>
      <c r="I589" s="38" t="s">
        <v>88</v>
      </c>
      <c r="J589" s="36"/>
    </row>
    <row r="590" spans="1:10" ht="13.2" thickBot="1" x14ac:dyDescent="0.25">
      <c r="A590" s="39" t="s">
        <v>740</v>
      </c>
      <c r="B590" s="39" t="s">
        <v>69</v>
      </c>
      <c r="C590" s="40">
        <v>56</v>
      </c>
      <c r="D590" s="40"/>
      <c r="E590" s="39" t="s">
        <v>237</v>
      </c>
      <c r="F590" s="39" t="str">
        <f>VLOOKUP($E590,Codifiche!$A$2:$D$96,3,FALSE)</f>
        <v>SAC - LOCALI TECNICI</v>
      </c>
      <c r="G590" s="39" t="str">
        <f>VLOOKUP($E590,Codifiche!$A$2:$D$96,4,FALSE)</f>
        <v>Gestore</v>
      </c>
      <c r="H590" s="41" t="s">
        <v>438</v>
      </c>
      <c r="I590" s="41" t="s">
        <v>754</v>
      </c>
      <c r="J590" s="39"/>
    </row>
    <row r="591" spans="1:10" ht="13.2" thickTop="1" x14ac:dyDescent="0.2"/>
  </sheetData>
  <autoFilter ref="A1:K568"/>
  <printOptions horizontalCentered="1" verticalCentered="1"/>
  <pageMargins left="0.78740157480314965" right="0.78740157480314965" top="0.98425196850393704" bottom="0.98425196850393704" header="0.51181102362204722" footer="0.51181102362204722"/>
  <pageSetup paperSize="8" scale="89" fitToHeight="10" orientation="landscape" r:id="rId1"/>
  <headerFooter alignWithMargins="0"/>
  <rowBreaks count="5" manualBreakCount="5">
    <brk id="57" max="8" man="1"/>
    <brk id="230" max="8" man="1"/>
    <brk id="323" max="8" man="1"/>
    <brk id="418" max="8" man="1"/>
    <brk id="52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7"/>
  <sheetViews>
    <sheetView zoomScale="130" zoomScaleNormal="130" workbookViewId="0">
      <pane ySplit="1" topLeftCell="A68" activePane="bottomLeft" state="frozen"/>
      <selection pane="bottomLeft" activeCell="C95" sqref="C95"/>
    </sheetView>
  </sheetViews>
  <sheetFormatPr defaultRowHeight="13.2" x14ac:dyDescent="0.25"/>
  <cols>
    <col min="1" max="1" width="16.33203125" bestFit="1" customWidth="1"/>
    <col min="2" max="2" width="20.33203125" bestFit="1" customWidth="1"/>
    <col min="3" max="3" width="41.44140625" bestFit="1" customWidth="1"/>
    <col min="4" max="4" width="25.44140625" bestFit="1" customWidth="1"/>
    <col min="5" max="5" width="13.6640625" bestFit="1" customWidth="1"/>
  </cols>
  <sheetData>
    <row r="1" spans="1:5" ht="13.8" thickBot="1" x14ac:dyDescent="0.3">
      <c r="A1" s="7" t="s">
        <v>224</v>
      </c>
      <c r="B1" s="7" t="s">
        <v>571</v>
      </c>
      <c r="C1" s="7" t="s">
        <v>221</v>
      </c>
      <c r="D1" s="7" t="s">
        <v>222</v>
      </c>
      <c r="E1" s="7" t="s">
        <v>223</v>
      </c>
    </row>
    <row r="2" spans="1:5" x14ac:dyDescent="0.25">
      <c r="A2" s="1" t="s">
        <v>235</v>
      </c>
      <c r="B2" s="3" t="s">
        <v>106</v>
      </c>
      <c r="C2" s="3" t="s">
        <v>464</v>
      </c>
      <c r="D2" s="1" t="s">
        <v>466</v>
      </c>
      <c r="E2" s="1"/>
    </row>
    <row r="3" spans="1:5" x14ac:dyDescent="0.25">
      <c r="A3" s="1" t="s">
        <v>236</v>
      </c>
      <c r="B3" s="2" t="s">
        <v>107</v>
      </c>
      <c r="C3" s="2" t="s">
        <v>465</v>
      </c>
      <c r="D3" s="1" t="s">
        <v>466</v>
      </c>
      <c r="E3" s="1"/>
    </row>
    <row r="4" spans="1:5" x14ac:dyDescent="0.25">
      <c r="A4" s="1" t="s">
        <v>237</v>
      </c>
      <c r="B4" s="2" t="s">
        <v>114</v>
      </c>
      <c r="C4" s="2" t="s">
        <v>467</v>
      </c>
      <c r="D4" s="1" t="s">
        <v>466</v>
      </c>
      <c r="E4" s="1"/>
    </row>
    <row r="5" spans="1:5" x14ac:dyDescent="0.25">
      <c r="A5" s="1" t="s">
        <v>238</v>
      </c>
      <c r="B5" s="2" t="s">
        <v>115</v>
      </c>
      <c r="C5" s="2" t="s">
        <v>468</v>
      </c>
      <c r="D5" s="1" t="s">
        <v>466</v>
      </c>
      <c r="E5" s="1"/>
    </row>
    <row r="6" spans="1:5" x14ac:dyDescent="0.25">
      <c r="A6" s="1" t="s">
        <v>239</v>
      </c>
      <c r="B6" s="2" t="s">
        <v>116</v>
      </c>
      <c r="C6" s="2" t="s">
        <v>469</v>
      </c>
      <c r="D6" s="1" t="s">
        <v>466</v>
      </c>
      <c r="E6" s="1"/>
    </row>
    <row r="7" spans="1:5" x14ac:dyDescent="0.25">
      <c r="A7" s="1" t="s">
        <v>240</v>
      </c>
      <c r="B7" s="27" t="s">
        <v>123</v>
      </c>
      <c r="C7" s="27" t="s">
        <v>470</v>
      </c>
      <c r="D7" s="1" t="s">
        <v>466</v>
      </c>
      <c r="E7" s="1"/>
    </row>
    <row r="8" spans="1:5" s="14" customFormat="1" ht="13.8" thickBot="1" x14ac:dyDescent="0.3">
      <c r="A8" s="11" t="s">
        <v>564</v>
      </c>
      <c r="B8" s="28" t="s">
        <v>558</v>
      </c>
      <c r="C8" s="13" t="s">
        <v>563</v>
      </c>
      <c r="D8" s="11" t="s">
        <v>466</v>
      </c>
      <c r="E8" s="11"/>
    </row>
    <row r="9" spans="1:5" ht="13.8" thickTop="1" x14ac:dyDescent="0.25">
      <c r="A9" s="1" t="s">
        <v>241</v>
      </c>
      <c r="B9" s="2" t="s">
        <v>124</v>
      </c>
      <c r="C9" s="2" t="s">
        <v>139</v>
      </c>
      <c r="D9" s="1" t="s">
        <v>217</v>
      </c>
      <c r="E9" s="1"/>
    </row>
    <row r="10" spans="1:5" x14ac:dyDescent="0.25">
      <c r="A10" s="1" t="s">
        <v>242</v>
      </c>
      <c r="B10" s="2" t="s">
        <v>128</v>
      </c>
      <c r="C10" s="2" t="s">
        <v>142</v>
      </c>
      <c r="D10" s="1" t="s">
        <v>217</v>
      </c>
      <c r="E10" s="1"/>
    </row>
    <row r="11" spans="1:5" x14ac:dyDescent="0.25">
      <c r="A11" s="1" t="s">
        <v>243</v>
      </c>
      <c r="B11" s="2" t="s">
        <v>111</v>
      </c>
      <c r="C11" s="2" t="s">
        <v>118</v>
      </c>
      <c r="D11" s="1" t="s">
        <v>217</v>
      </c>
      <c r="E11" s="1"/>
    </row>
    <row r="12" spans="1:5" x14ac:dyDescent="0.25">
      <c r="A12" s="1" t="s">
        <v>244</v>
      </c>
      <c r="B12" s="2" t="s">
        <v>129</v>
      </c>
      <c r="C12" s="2" t="s">
        <v>143</v>
      </c>
      <c r="D12" s="1" t="s">
        <v>217</v>
      </c>
      <c r="E12" s="1"/>
    </row>
    <row r="13" spans="1:5" x14ac:dyDescent="0.25">
      <c r="A13" s="1" t="s">
        <v>245</v>
      </c>
      <c r="B13" s="2" t="s">
        <v>130</v>
      </c>
      <c r="C13" s="2" t="s">
        <v>169</v>
      </c>
      <c r="D13" s="1" t="s">
        <v>217</v>
      </c>
      <c r="E13" s="1"/>
    </row>
    <row r="14" spans="1:5" x14ac:dyDescent="0.25">
      <c r="A14" s="1" t="s">
        <v>246</v>
      </c>
      <c r="B14" s="2" t="s">
        <v>117</v>
      </c>
      <c r="C14" s="2" t="s">
        <v>140</v>
      </c>
      <c r="D14" s="1" t="s">
        <v>217</v>
      </c>
      <c r="E14" s="1"/>
    </row>
    <row r="15" spans="1:5" x14ac:dyDescent="0.25">
      <c r="A15" s="1" t="s">
        <v>247</v>
      </c>
      <c r="B15" s="2" t="s">
        <v>125</v>
      </c>
      <c r="C15" s="2" t="s">
        <v>141</v>
      </c>
      <c r="D15" s="1" t="s">
        <v>217</v>
      </c>
      <c r="E15" s="1"/>
    </row>
    <row r="16" spans="1:5" x14ac:dyDescent="0.25">
      <c r="A16" s="1" t="s">
        <v>248</v>
      </c>
      <c r="B16" s="2" t="s">
        <v>127</v>
      </c>
      <c r="C16" s="2" t="s">
        <v>314</v>
      </c>
      <c r="D16" s="1" t="s">
        <v>217</v>
      </c>
      <c r="E16" s="1"/>
    </row>
    <row r="17" spans="1:5" x14ac:dyDescent="0.25">
      <c r="A17" s="1" t="s">
        <v>249</v>
      </c>
      <c r="B17" s="2" t="s">
        <v>131</v>
      </c>
      <c r="C17" s="2" t="s">
        <v>349</v>
      </c>
      <c r="D17" s="1" t="s">
        <v>217</v>
      </c>
      <c r="E17" s="1"/>
    </row>
    <row r="18" spans="1:5" x14ac:dyDescent="0.25">
      <c r="A18" s="1" t="s">
        <v>250</v>
      </c>
      <c r="B18" s="2" t="s">
        <v>132</v>
      </c>
      <c r="C18" s="2" t="s">
        <v>309</v>
      </c>
      <c r="D18" s="1" t="s">
        <v>217</v>
      </c>
      <c r="E18" s="1"/>
    </row>
    <row r="19" spans="1:5" x14ac:dyDescent="0.25">
      <c r="A19" s="1" t="s">
        <v>251</v>
      </c>
      <c r="B19" s="2" t="s">
        <v>133</v>
      </c>
      <c r="C19" s="2" t="s">
        <v>146</v>
      </c>
      <c r="D19" s="1" t="s">
        <v>217</v>
      </c>
      <c r="E19" s="1"/>
    </row>
    <row r="20" spans="1:5" ht="13.8" thickBot="1" x14ac:dyDescent="0.3">
      <c r="A20" s="1" t="s">
        <v>561</v>
      </c>
      <c r="B20" s="29" t="s">
        <v>558</v>
      </c>
      <c r="C20" s="3" t="s">
        <v>440</v>
      </c>
      <c r="D20" s="1" t="s">
        <v>217</v>
      </c>
      <c r="E20" s="1"/>
    </row>
    <row r="21" spans="1:5" s="16" customFormat="1" ht="13.8" thickTop="1" x14ac:dyDescent="0.25">
      <c r="A21" s="12" t="s">
        <v>225</v>
      </c>
      <c r="B21" s="15" t="s">
        <v>108</v>
      </c>
      <c r="C21" s="15" t="s">
        <v>882</v>
      </c>
      <c r="D21" s="12" t="s">
        <v>577</v>
      </c>
      <c r="E21" s="12"/>
    </row>
    <row r="22" spans="1:5" x14ac:dyDescent="0.25">
      <c r="A22" s="30" t="s">
        <v>226</v>
      </c>
      <c r="B22" s="31" t="s">
        <v>109</v>
      </c>
      <c r="C22" s="31" t="s">
        <v>216</v>
      </c>
      <c r="D22" s="30" t="s">
        <v>577</v>
      </c>
      <c r="E22" s="1"/>
    </row>
    <row r="23" spans="1:5" x14ac:dyDescent="0.25">
      <c r="A23" s="1" t="s">
        <v>227</v>
      </c>
      <c r="B23" s="26" t="s">
        <v>558</v>
      </c>
      <c r="C23" s="2" t="s">
        <v>277</v>
      </c>
      <c r="D23" s="1" t="s">
        <v>577</v>
      </c>
      <c r="E23" s="1"/>
    </row>
    <row r="24" spans="1:5" x14ac:dyDescent="0.25">
      <c r="A24" s="1" t="s">
        <v>228</v>
      </c>
      <c r="B24" s="2" t="s">
        <v>113</v>
      </c>
      <c r="C24" s="2" t="s">
        <v>119</v>
      </c>
      <c r="D24" s="1" t="s">
        <v>577</v>
      </c>
      <c r="E24" s="1"/>
    </row>
    <row r="25" spans="1:5" x14ac:dyDescent="0.25">
      <c r="A25" s="1" t="s">
        <v>229</v>
      </c>
      <c r="B25" s="2" t="s">
        <v>121</v>
      </c>
      <c r="C25" s="2" t="s">
        <v>781</v>
      </c>
      <c r="D25" s="1" t="s">
        <v>577</v>
      </c>
      <c r="E25" s="1"/>
    </row>
    <row r="26" spans="1:5" x14ac:dyDescent="0.25">
      <c r="A26" s="1" t="s">
        <v>230</v>
      </c>
      <c r="B26" s="2" t="s">
        <v>137</v>
      </c>
      <c r="C26" s="2" t="s">
        <v>202</v>
      </c>
      <c r="D26" s="1" t="s">
        <v>577</v>
      </c>
      <c r="E26" s="1"/>
    </row>
    <row r="27" spans="1:5" x14ac:dyDescent="0.25">
      <c r="A27" s="1" t="s">
        <v>231</v>
      </c>
      <c r="B27" s="2" t="s">
        <v>112</v>
      </c>
      <c r="C27" s="2" t="s">
        <v>151</v>
      </c>
      <c r="D27" s="1" t="s">
        <v>577</v>
      </c>
      <c r="E27" s="1"/>
    </row>
    <row r="28" spans="1:5" x14ac:dyDescent="0.25">
      <c r="A28" s="1" t="s">
        <v>232</v>
      </c>
      <c r="B28" s="26" t="s">
        <v>558</v>
      </c>
      <c r="C28" s="2" t="s">
        <v>428</v>
      </c>
      <c r="D28" s="1" t="s">
        <v>577</v>
      </c>
      <c r="E28" s="1"/>
    </row>
    <row r="29" spans="1:5" x14ac:dyDescent="0.25">
      <c r="A29" s="1" t="s">
        <v>233</v>
      </c>
      <c r="B29" s="2" t="s">
        <v>134</v>
      </c>
      <c r="C29" s="2" t="s">
        <v>160</v>
      </c>
      <c r="D29" s="1" t="s">
        <v>577</v>
      </c>
      <c r="E29" s="1"/>
    </row>
    <row r="30" spans="1:5" x14ac:dyDescent="0.25">
      <c r="A30" s="1" t="s">
        <v>234</v>
      </c>
      <c r="B30" s="2" t="s">
        <v>110</v>
      </c>
      <c r="C30" s="2" t="s">
        <v>389</v>
      </c>
      <c r="D30" s="1" t="s">
        <v>577</v>
      </c>
      <c r="E30" s="1"/>
    </row>
    <row r="31" spans="1:5" x14ac:dyDescent="0.25">
      <c r="A31" s="1" t="s">
        <v>729</v>
      </c>
      <c r="B31" s="26" t="s">
        <v>558</v>
      </c>
      <c r="C31" s="2" t="s">
        <v>732</v>
      </c>
      <c r="D31" s="1" t="s">
        <v>577</v>
      </c>
      <c r="E31" s="1"/>
    </row>
    <row r="32" spans="1:5" x14ac:dyDescent="0.25">
      <c r="A32" s="1" t="s">
        <v>731</v>
      </c>
      <c r="B32" s="26" t="s">
        <v>558</v>
      </c>
      <c r="C32" s="2" t="s">
        <v>730</v>
      </c>
      <c r="D32" s="1" t="s">
        <v>577</v>
      </c>
      <c r="E32" s="1"/>
    </row>
    <row r="33" spans="1:5" x14ac:dyDescent="0.25">
      <c r="A33" s="1" t="s">
        <v>822</v>
      </c>
      <c r="B33" s="29"/>
      <c r="C33" s="3" t="s">
        <v>823</v>
      </c>
      <c r="D33" s="1" t="s">
        <v>577</v>
      </c>
      <c r="E33" s="1"/>
    </row>
    <row r="34" spans="1:5" x14ac:dyDescent="0.25">
      <c r="A34" s="1" t="s">
        <v>824</v>
      </c>
      <c r="B34" s="29"/>
      <c r="C34" s="3" t="s">
        <v>825</v>
      </c>
      <c r="D34" s="1" t="s">
        <v>577</v>
      </c>
      <c r="E34" s="1"/>
    </row>
    <row r="35" spans="1:5" ht="13.8" thickBot="1" x14ac:dyDescent="0.3">
      <c r="A35" s="1" t="s">
        <v>887</v>
      </c>
      <c r="B35" s="29"/>
      <c r="C35" s="3" t="s">
        <v>888</v>
      </c>
      <c r="D35" s="1" t="s">
        <v>577</v>
      </c>
      <c r="E35" s="1"/>
    </row>
    <row r="36" spans="1:5" s="16" customFormat="1" ht="13.8" thickTop="1" x14ac:dyDescent="0.25">
      <c r="A36" s="12" t="s">
        <v>252</v>
      </c>
      <c r="B36" s="15" t="s">
        <v>126</v>
      </c>
      <c r="C36" s="15" t="s">
        <v>300</v>
      </c>
      <c r="D36" s="12" t="s">
        <v>218</v>
      </c>
      <c r="E36" s="12"/>
    </row>
    <row r="37" spans="1:5" x14ac:dyDescent="0.25">
      <c r="A37" s="1" t="s">
        <v>253</v>
      </c>
      <c r="B37" s="26" t="s">
        <v>558</v>
      </c>
      <c r="C37" s="2" t="s">
        <v>338</v>
      </c>
      <c r="D37" s="1" t="s">
        <v>218</v>
      </c>
      <c r="E37" s="1"/>
    </row>
    <row r="38" spans="1:5" x14ac:dyDescent="0.25">
      <c r="A38" s="1" t="s">
        <v>254</v>
      </c>
      <c r="B38" s="26" t="s">
        <v>558</v>
      </c>
      <c r="C38" s="2" t="s">
        <v>417</v>
      </c>
      <c r="D38" s="1" t="s">
        <v>218</v>
      </c>
      <c r="E38" s="1"/>
    </row>
    <row r="39" spans="1:5" x14ac:dyDescent="0.25">
      <c r="A39" s="1" t="s">
        <v>255</v>
      </c>
      <c r="B39" s="2" t="s">
        <v>209</v>
      </c>
      <c r="C39" s="2" t="s">
        <v>275</v>
      </c>
      <c r="D39" s="1" t="s">
        <v>218</v>
      </c>
      <c r="E39" s="1"/>
    </row>
    <row r="40" spans="1:5" x14ac:dyDescent="0.25">
      <c r="A40" s="1" t="s">
        <v>256</v>
      </c>
      <c r="B40" s="2" t="s">
        <v>161</v>
      </c>
      <c r="C40" s="2" t="s">
        <v>201</v>
      </c>
      <c r="D40" s="1" t="s">
        <v>218</v>
      </c>
      <c r="E40" s="1"/>
    </row>
    <row r="41" spans="1:5" x14ac:dyDescent="0.25">
      <c r="A41" s="30" t="s">
        <v>257</v>
      </c>
      <c r="B41" s="31" t="s">
        <v>559</v>
      </c>
      <c r="C41" s="31" t="s">
        <v>174</v>
      </c>
      <c r="D41" s="30" t="s">
        <v>218</v>
      </c>
      <c r="E41" s="1"/>
    </row>
    <row r="42" spans="1:5" x14ac:dyDescent="0.25">
      <c r="A42" s="1" t="s">
        <v>258</v>
      </c>
      <c r="B42" s="2" t="s">
        <v>163</v>
      </c>
      <c r="C42" s="2" t="s">
        <v>560</v>
      </c>
      <c r="D42" s="1" t="s">
        <v>218</v>
      </c>
      <c r="E42" s="1"/>
    </row>
    <row r="43" spans="1:5" x14ac:dyDescent="0.25">
      <c r="A43" s="30" t="s">
        <v>259</v>
      </c>
      <c r="B43" s="32" t="s">
        <v>558</v>
      </c>
      <c r="C43" s="31" t="s">
        <v>415</v>
      </c>
      <c r="D43" s="30" t="s">
        <v>218</v>
      </c>
      <c r="E43" s="1"/>
    </row>
    <row r="44" spans="1:5" x14ac:dyDescent="0.25">
      <c r="A44" s="1" t="s">
        <v>260</v>
      </c>
      <c r="B44" s="2" t="s">
        <v>168</v>
      </c>
      <c r="C44" s="2" t="s">
        <v>572</v>
      </c>
      <c r="D44" s="1" t="s">
        <v>218</v>
      </c>
      <c r="E44" s="1"/>
    </row>
    <row r="45" spans="1:5" x14ac:dyDescent="0.25">
      <c r="A45" s="1" t="s">
        <v>261</v>
      </c>
      <c r="B45" s="2" t="s">
        <v>154</v>
      </c>
      <c r="C45" s="2" t="s">
        <v>177</v>
      </c>
      <c r="D45" s="1" t="s">
        <v>218</v>
      </c>
      <c r="E45" s="1"/>
    </row>
    <row r="46" spans="1:5" x14ac:dyDescent="0.25">
      <c r="A46" s="1" t="s">
        <v>262</v>
      </c>
      <c r="B46" s="2" t="s">
        <v>157</v>
      </c>
      <c r="C46" s="2" t="s">
        <v>178</v>
      </c>
      <c r="D46" s="1" t="s">
        <v>218</v>
      </c>
      <c r="E46" s="1"/>
    </row>
    <row r="47" spans="1:5" x14ac:dyDescent="0.25">
      <c r="A47" s="1" t="s">
        <v>263</v>
      </c>
      <c r="B47" s="2" t="s">
        <v>158</v>
      </c>
      <c r="C47" s="2" t="s">
        <v>573</v>
      </c>
      <c r="D47" s="1" t="s">
        <v>218</v>
      </c>
      <c r="E47" s="1"/>
    </row>
    <row r="48" spans="1:5" x14ac:dyDescent="0.25">
      <c r="A48" s="1" t="s">
        <v>264</v>
      </c>
      <c r="B48" s="2" t="s">
        <v>165</v>
      </c>
      <c r="C48" s="2" t="s">
        <v>783</v>
      </c>
      <c r="D48" s="1" t="s">
        <v>218</v>
      </c>
      <c r="E48" s="1"/>
    </row>
    <row r="49" spans="1:5" x14ac:dyDescent="0.25">
      <c r="A49" s="1" t="s">
        <v>265</v>
      </c>
      <c r="B49" s="2" t="s">
        <v>181</v>
      </c>
      <c r="C49" s="2" t="s">
        <v>574</v>
      </c>
      <c r="D49" s="1" t="s">
        <v>218</v>
      </c>
      <c r="E49" s="1"/>
    </row>
    <row r="50" spans="1:5" x14ac:dyDescent="0.25">
      <c r="A50" s="1" t="s">
        <v>266</v>
      </c>
      <c r="B50" s="2" t="s">
        <v>167</v>
      </c>
      <c r="C50" s="2" t="s">
        <v>575</v>
      </c>
      <c r="D50" s="1" t="s">
        <v>218</v>
      </c>
      <c r="E50" s="1"/>
    </row>
    <row r="51" spans="1:5" x14ac:dyDescent="0.25">
      <c r="A51" s="1" t="s">
        <v>267</v>
      </c>
      <c r="B51" s="2" t="s">
        <v>183</v>
      </c>
      <c r="C51" s="2" t="s">
        <v>184</v>
      </c>
      <c r="D51" s="1" t="s">
        <v>218</v>
      </c>
      <c r="E51" s="1"/>
    </row>
    <row r="52" spans="1:5" x14ac:dyDescent="0.25">
      <c r="A52" s="1" t="s">
        <v>268</v>
      </c>
      <c r="B52" s="2" t="s">
        <v>185</v>
      </c>
      <c r="C52" s="2" t="s">
        <v>849</v>
      </c>
      <c r="D52" s="1" t="s">
        <v>218</v>
      </c>
      <c r="E52" s="1"/>
    </row>
    <row r="53" spans="1:5" x14ac:dyDescent="0.25">
      <c r="A53" s="1" t="s">
        <v>269</v>
      </c>
      <c r="B53" s="2" t="s">
        <v>208</v>
      </c>
      <c r="C53" s="2" t="s">
        <v>885</v>
      </c>
      <c r="D53" s="1" t="s">
        <v>218</v>
      </c>
      <c r="E53" s="1"/>
    </row>
    <row r="54" spans="1:5" x14ac:dyDescent="0.25">
      <c r="A54" s="1" t="s">
        <v>562</v>
      </c>
      <c r="B54" s="26" t="s">
        <v>558</v>
      </c>
      <c r="C54" s="2" t="s">
        <v>884</v>
      </c>
      <c r="D54" s="1" t="s">
        <v>218</v>
      </c>
      <c r="E54" s="1"/>
    </row>
    <row r="55" spans="1:5" x14ac:dyDescent="0.25">
      <c r="A55" s="1" t="s">
        <v>270</v>
      </c>
      <c r="B55" s="26" t="s">
        <v>558</v>
      </c>
      <c r="C55" s="2" t="s">
        <v>274</v>
      </c>
      <c r="D55" s="1" t="s">
        <v>218</v>
      </c>
      <c r="E55" s="1"/>
    </row>
    <row r="56" spans="1:5" x14ac:dyDescent="0.25">
      <c r="A56" s="1" t="s">
        <v>271</v>
      </c>
      <c r="B56" s="26" t="s">
        <v>558</v>
      </c>
      <c r="C56" s="2" t="s">
        <v>781</v>
      </c>
      <c r="D56" s="1" t="s">
        <v>218</v>
      </c>
      <c r="E56" s="1"/>
    </row>
    <row r="57" spans="1:5" x14ac:dyDescent="0.25">
      <c r="A57" s="1" t="s">
        <v>272</v>
      </c>
      <c r="B57" s="2" t="s">
        <v>136</v>
      </c>
      <c r="C57" s="2" t="s">
        <v>932</v>
      </c>
      <c r="D57" s="1" t="s">
        <v>218</v>
      </c>
      <c r="E57" s="1"/>
    </row>
    <row r="58" spans="1:5" x14ac:dyDescent="0.25">
      <c r="A58" s="30" t="s">
        <v>565</v>
      </c>
      <c r="B58" s="32" t="s">
        <v>558</v>
      </c>
      <c r="C58" s="31" t="s">
        <v>569</v>
      </c>
      <c r="D58" s="30" t="s">
        <v>218</v>
      </c>
      <c r="E58" s="1"/>
    </row>
    <row r="59" spans="1:5" x14ac:dyDescent="0.25">
      <c r="A59" s="1" t="s">
        <v>566</v>
      </c>
      <c r="B59" s="26" t="s">
        <v>558</v>
      </c>
      <c r="C59" s="2" t="s">
        <v>570</v>
      </c>
      <c r="D59" s="1" t="s">
        <v>218</v>
      </c>
      <c r="E59" s="1"/>
    </row>
    <row r="60" spans="1:5" x14ac:dyDescent="0.25">
      <c r="A60" s="1" t="s">
        <v>567</v>
      </c>
      <c r="B60" s="26" t="s">
        <v>558</v>
      </c>
      <c r="C60" s="2" t="s">
        <v>576</v>
      </c>
      <c r="D60" s="1" t="s">
        <v>218</v>
      </c>
      <c r="E60" s="1"/>
    </row>
    <row r="61" spans="1:5" x14ac:dyDescent="0.25">
      <c r="A61" s="1" t="s">
        <v>579</v>
      </c>
      <c r="B61" s="26" t="s">
        <v>558</v>
      </c>
      <c r="C61" s="2" t="s">
        <v>585</v>
      </c>
      <c r="D61" s="1" t="s">
        <v>218</v>
      </c>
    </row>
    <row r="62" spans="1:5" x14ac:dyDescent="0.25">
      <c r="A62" s="1" t="s">
        <v>580</v>
      </c>
      <c r="B62" s="26" t="s">
        <v>558</v>
      </c>
      <c r="C62" s="2" t="s">
        <v>586</v>
      </c>
      <c r="D62" s="1" t="s">
        <v>218</v>
      </c>
    </row>
    <row r="63" spans="1:5" x14ac:dyDescent="0.25">
      <c r="A63" s="1" t="s">
        <v>581</v>
      </c>
      <c r="B63" s="26" t="s">
        <v>558</v>
      </c>
      <c r="C63" s="2" t="s">
        <v>587</v>
      </c>
      <c r="D63" s="1" t="s">
        <v>218</v>
      </c>
    </row>
    <row r="64" spans="1:5" x14ac:dyDescent="0.25">
      <c r="A64" s="1" t="s">
        <v>582</v>
      </c>
      <c r="B64" s="26" t="s">
        <v>558</v>
      </c>
      <c r="C64" s="2" t="s">
        <v>588</v>
      </c>
      <c r="D64" s="1" t="s">
        <v>218</v>
      </c>
    </row>
    <row r="65" spans="1:4" x14ac:dyDescent="0.25">
      <c r="A65" s="1" t="s">
        <v>583</v>
      </c>
      <c r="B65" s="26" t="s">
        <v>558</v>
      </c>
      <c r="C65" s="2" t="s">
        <v>589</v>
      </c>
      <c r="D65" s="1" t="s">
        <v>218</v>
      </c>
    </row>
    <row r="66" spans="1:4" x14ac:dyDescent="0.25">
      <c r="A66" s="1" t="s">
        <v>584</v>
      </c>
      <c r="B66" s="26" t="s">
        <v>558</v>
      </c>
      <c r="C66" s="2" t="s">
        <v>590</v>
      </c>
      <c r="D66" s="1" t="s">
        <v>218</v>
      </c>
    </row>
    <row r="67" spans="1:4" x14ac:dyDescent="0.25">
      <c r="A67" s="1" t="s">
        <v>724</v>
      </c>
      <c r="B67" s="26" t="s">
        <v>558</v>
      </c>
      <c r="C67" s="2" t="s">
        <v>725</v>
      </c>
      <c r="D67" s="1" t="s">
        <v>218</v>
      </c>
    </row>
    <row r="68" spans="1:4" x14ac:dyDescent="0.25">
      <c r="A68" s="1" t="s">
        <v>733</v>
      </c>
      <c r="B68" s="26" t="s">
        <v>558</v>
      </c>
      <c r="C68" s="1" t="s">
        <v>734</v>
      </c>
      <c r="D68" s="1" t="s">
        <v>218</v>
      </c>
    </row>
    <row r="69" spans="1:4" x14ac:dyDescent="0.25">
      <c r="A69" s="1" t="s">
        <v>756</v>
      </c>
      <c r="B69" s="26" t="s">
        <v>558</v>
      </c>
      <c r="C69" s="1" t="s">
        <v>826</v>
      </c>
      <c r="D69" s="1" t="s">
        <v>218</v>
      </c>
    </row>
    <row r="70" spans="1:4" x14ac:dyDescent="0.25">
      <c r="A70" s="1" t="s">
        <v>769</v>
      </c>
      <c r="B70" s="1" t="s">
        <v>558</v>
      </c>
      <c r="C70" s="1" t="s">
        <v>802</v>
      </c>
      <c r="D70" s="1" t="s">
        <v>218</v>
      </c>
    </row>
    <row r="71" spans="1:4" x14ac:dyDescent="0.25">
      <c r="A71" s="1" t="s">
        <v>785</v>
      </c>
      <c r="B71" s="1"/>
      <c r="C71" s="1" t="s">
        <v>786</v>
      </c>
      <c r="D71" s="1" t="s">
        <v>218</v>
      </c>
    </row>
    <row r="72" spans="1:4" x14ac:dyDescent="0.25">
      <c r="A72" s="1" t="s">
        <v>788</v>
      </c>
      <c r="B72" s="1"/>
      <c r="C72" s="1" t="s">
        <v>811</v>
      </c>
      <c r="D72" s="1" t="s">
        <v>218</v>
      </c>
    </row>
    <row r="73" spans="1:4" x14ac:dyDescent="0.25">
      <c r="A73" s="1" t="s">
        <v>803</v>
      </c>
      <c r="B73" s="1"/>
      <c r="C73" s="1" t="s">
        <v>804</v>
      </c>
      <c r="D73" s="1" t="s">
        <v>218</v>
      </c>
    </row>
    <row r="74" spans="1:4" x14ac:dyDescent="0.25">
      <c r="A74" s="1" t="s">
        <v>812</v>
      </c>
      <c r="B74" s="1"/>
      <c r="C74" s="1" t="s">
        <v>813</v>
      </c>
      <c r="D74" s="1" t="s">
        <v>218</v>
      </c>
    </row>
    <row r="75" spans="1:4" x14ac:dyDescent="0.25">
      <c r="A75" s="1" t="s">
        <v>814</v>
      </c>
      <c r="B75" s="1"/>
      <c r="C75" s="1" t="s">
        <v>815</v>
      </c>
      <c r="D75" s="1" t="s">
        <v>218</v>
      </c>
    </row>
    <row r="76" spans="1:4" x14ac:dyDescent="0.25">
      <c r="A76" s="1" t="s">
        <v>816</v>
      </c>
      <c r="B76" s="1"/>
      <c r="C76" s="1" t="s">
        <v>819</v>
      </c>
      <c r="D76" s="1" t="s">
        <v>218</v>
      </c>
    </row>
    <row r="77" spans="1:4" x14ac:dyDescent="0.25">
      <c r="A77" s="1" t="s">
        <v>817</v>
      </c>
      <c r="B77" s="1"/>
      <c r="C77" s="1" t="s">
        <v>818</v>
      </c>
      <c r="D77" s="1" t="s">
        <v>218</v>
      </c>
    </row>
    <row r="78" spans="1:4" x14ac:dyDescent="0.25">
      <c r="A78" s="1" t="s">
        <v>821</v>
      </c>
      <c r="B78" s="1"/>
      <c r="C78" s="2" t="s">
        <v>934</v>
      </c>
      <c r="D78" s="1" t="s">
        <v>218</v>
      </c>
    </row>
    <row r="79" spans="1:4" x14ac:dyDescent="0.25">
      <c r="A79" s="1" t="s">
        <v>829</v>
      </c>
      <c r="B79" s="1"/>
      <c r="C79" s="1" t="s">
        <v>828</v>
      </c>
      <c r="D79" s="1" t="s">
        <v>218</v>
      </c>
    </row>
    <row r="80" spans="1:4" x14ac:dyDescent="0.25">
      <c r="A80" s="1" t="s">
        <v>843</v>
      </c>
      <c r="B80" s="1"/>
      <c r="C80" s="1" t="s">
        <v>844</v>
      </c>
      <c r="D80" s="1" t="s">
        <v>466</v>
      </c>
    </row>
    <row r="81" spans="1:4" x14ac:dyDescent="0.25">
      <c r="A81" s="1" t="s">
        <v>846</v>
      </c>
      <c r="B81" s="1"/>
      <c r="C81" s="1" t="s">
        <v>847</v>
      </c>
      <c r="D81" s="1" t="s">
        <v>466</v>
      </c>
    </row>
    <row r="82" spans="1:4" x14ac:dyDescent="0.25">
      <c r="A82" s="1" t="s">
        <v>850</v>
      </c>
      <c r="B82" s="1"/>
      <c r="C82" s="1" t="s">
        <v>851</v>
      </c>
      <c r="D82" s="1" t="s">
        <v>218</v>
      </c>
    </row>
    <row r="83" spans="1:4" x14ac:dyDescent="0.25">
      <c r="A83" s="1" t="s">
        <v>852</v>
      </c>
      <c r="B83" s="1"/>
      <c r="C83" s="1" t="s">
        <v>853</v>
      </c>
      <c r="D83" s="1" t="s">
        <v>218</v>
      </c>
    </row>
    <row r="84" spans="1:4" x14ac:dyDescent="0.25">
      <c r="A84" s="1" t="s">
        <v>866</v>
      </c>
      <c r="B84" s="1"/>
      <c r="C84" s="1" t="s">
        <v>176</v>
      </c>
      <c r="D84" s="1" t="s">
        <v>218</v>
      </c>
    </row>
    <row r="85" spans="1:4" x14ac:dyDescent="0.25">
      <c r="A85" s="1" t="s">
        <v>877</v>
      </c>
      <c r="B85" s="1"/>
      <c r="C85" s="1" t="s">
        <v>930</v>
      </c>
      <c r="D85" s="1" t="s">
        <v>218</v>
      </c>
    </row>
    <row r="86" spans="1:4" x14ac:dyDescent="0.25">
      <c r="B86" s="3" t="s">
        <v>159</v>
      </c>
      <c r="C86" s="6" t="s">
        <v>199</v>
      </c>
    </row>
    <row r="87" spans="1:4" x14ac:dyDescent="0.25">
      <c r="B87" s="2" t="s">
        <v>155</v>
      </c>
      <c r="C87" s="2" t="s">
        <v>171</v>
      </c>
    </row>
    <row r="88" spans="1:4" x14ac:dyDescent="0.25">
      <c r="B88" s="2" t="s">
        <v>161</v>
      </c>
      <c r="C88" s="2" t="s">
        <v>201</v>
      </c>
    </row>
    <row r="89" spans="1:4" x14ac:dyDescent="0.25">
      <c r="B89" s="2" t="s">
        <v>154</v>
      </c>
      <c r="C89" s="2" t="s">
        <v>177</v>
      </c>
    </row>
    <row r="90" spans="1:4" x14ac:dyDescent="0.25">
      <c r="B90" s="2" t="s">
        <v>157</v>
      </c>
      <c r="C90" s="2" t="s">
        <v>178</v>
      </c>
    </row>
    <row r="91" spans="1:4" x14ac:dyDescent="0.25">
      <c r="B91" s="2" t="s">
        <v>165</v>
      </c>
      <c r="C91" s="2" t="s">
        <v>120</v>
      </c>
    </row>
    <row r="92" spans="1:4" x14ac:dyDescent="0.25">
      <c r="B92" s="2" t="s">
        <v>181</v>
      </c>
      <c r="C92" s="2" t="s">
        <v>196</v>
      </c>
    </row>
    <row r="93" spans="1:4" x14ac:dyDescent="0.25">
      <c r="B93" s="2" t="s">
        <v>183</v>
      </c>
      <c r="C93" s="2" t="s">
        <v>184</v>
      </c>
    </row>
    <row r="94" spans="1:4" ht="13.8" x14ac:dyDescent="0.25">
      <c r="A94" t="s">
        <v>880</v>
      </c>
      <c r="B94" s="1"/>
      <c r="C94" s="103" t="s">
        <v>881</v>
      </c>
      <c r="D94" s="1" t="s">
        <v>218</v>
      </c>
    </row>
    <row r="95" spans="1:4" x14ac:dyDescent="0.25">
      <c r="A95" t="s">
        <v>886</v>
      </c>
      <c r="B95" s="1"/>
      <c r="C95" s="1" t="s">
        <v>931</v>
      </c>
      <c r="D95" s="1" t="s">
        <v>218</v>
      </c>
    </row>
    <row r="96" spans="1:4" x14ac:dyDescent="0.25">
      <c r="B96" s="1"/>
      <c r="C96" s="1"/>
    </row>
    <row r="97" spans="1:4" x14ac:dyDescent="0.25">
      <c r="A97" t="s">
        <v>887</v>
      </c>
      <c r="C97" t="s">
        <v>888</v>
      </c>
      <c r="D97" t="s">
        <v>577</v>
      </c>
    </row>
    <row r="98" spans="1:4" x14ac:dyDescent="0.25">
      <c r="B98" s="1"/>
      <c r="C98" s="1"/>
    </row>
    <row r="99" spans="1:4" x14ac:dyDescent="0.25">
      <c r="B99" s="1"/>
      <c r="C99" s="1"/>
    </row>
    <row r="100" spans="1:4" x14ac:dyDescent="0.25">
      <c r="B100" s="1"/>
      <c r="C100" s="1"/>
    </row>
    <row r="101" spans="1:4" x14ac:dyDescent="0.25">
      <c r="B101" s="1"/>
      <c r="C101" s="1"/>
    </row>
    <row r="102" spans="1:4" x14ac:dyDescent="0.25">
      <c r="B102" s="1"/>
      <c r="C102" s="1"/>
    </row>
    <row r="103" spans="1:4" x14ac:dyDescent="0.25">
      <c r="B103" s="1"/>
      <c r="C103" s="1"/>
    </row>
    <row r="104" spans="1:4" x14ac:dyDescent="0.25">
      <c r="B104" s="1"/>
      <c r="C104" s="1"/>
    </row>
    <row r="105" spans="1:4" x14ac:dyDescent="0.25">
      <c r="B105" s="1"/>
      <c r="C105" s="1"/>
    </row>
    <row r="106" spans="1:4" x14ac:dyDescent="0.25">
      <c r="B106" s="1"/>
      <c r="C106" s="1"/>
    </row>
    <row r="107" spans="1:4" x14ac:dyDescent="0.25">
      <c r="B107" s="1"/>
      <c r="C107" s="1"/>
    </row>
    <row r="108" spans="1:4" x14ac:dyDescent="0.25">
      <c r="B108" s="1"/>
      <c r="C108" s="1"/>
    </row>
    <row r="109" spans="1:4" x14ac:dyDescent="0.25">
      <c r="B109" s="1"/>
      <c r="C109" s="1"/>
    </row>
    <row r="110" spans="1:4" x14ac:dyDescent="0.25">
      <c r="B110" s="1"/>
      <c r="C110" s="1"/>
    </row>
    <row r="111" spans="1:4" x14ac:dyDescent="0.25">
      <c r="B111" s="1"/>
      <c r="C111" s="1"/>
    </row>
    <row r="112" spans="1:4" x14ac:dyDescent="0.25">
      <c r="B112" s="1"/>
      <c r="C112" s="1"/>
    </row>
    <row r="130" spans="2:3" x14ac:dyDescent="0.25">
      <c r="B130" s="2" t="s">
        <v>162</v>
      </c>
      <c r="C130" s="2" t="s">
        <v>174</v>
      </c>
    </row>
    <row r="131" spans="2:3" x14ac:dyDescent="0.25">
      <c r="B131" s="2" t="s">
        <v>163</v>
      </c>
      <c r="C131" s="2" t="s">
        <v>175</v>
      </c>
    </row>
    <row r="132" spans="2:3" x14ac:dyDescent="0.25">
      <c r="B132" s="2" t="s">
        <v>164</v>
      </c>
      <c r="C132" s="2" t="s">
        <v>180</v>
      </c>
    </row>
    <row r="133" spans="2:3" x14ac:dyDescent="0.25">
      <c r="B133" s="2" t="s">
        <v>168</v>
      </c>
      <c r="C133" s="2" t="s">
        <v>176</v>
      </c>
    </row>
    <row r="134" spans="2:3" x14ac:dyDescent="0.25">
      <c r="B134" s="2" t="s">
        <v>154</v>
      </c>
      <c r="C134" s="2" t="s">
        <v>177</v>
      </c>
    </row>
    <row r="135" spans="2:3" x14ac:dyDescent="0.25">
      <c r="B135" s="2" t="s">
        <v>157</v>
      </c>
      <c r="C135" s="2" t="s">
        <v>178</v>
      </c>
    </row>
    <row r="136" spans="2:3" x14ac:dyDescent="0.25">
      <c r="B136" s="2" t="s">
        <v>158</v>
      </c>
      <c r="C136" s="2" t="s">
        <v>179</v>
      </c>
    </row>
    <row r="137" spans="2:3" x14ac:dyDescent="0.25">
      <c r="B137" s="2" t="s">
        <v>165</v>
      </c>
      <c r="C137" s="2" t="s">
        <v>120</v>
      </c>
    </row>
    <row r="138" spans="2:3" x14ac:dyDescent="0.25">
      <c r="B138" s="2"/>
      <c r="C138" s="2"/>
    </row>
    <row r="139" spans="2:3" x14ac:dyDescent="0.25">
      <c r="B139" s="2" t="s">
        <v>181</v>
      </c>
      <c r="C139" s="2" t="s">
        <v>196</v>
      </c>
    </row>
    <row r="140" spans="2:3" x14ac:dyDescent="0.25">
      <c r="B140" s="2" t="s">
        <v>167</v>
      </c>
      <c r="C140" s="2" t="s">
        <v>197</v>
      </c>
    </row>
    <row r="141" spans="2:3" x14ac:dyDescent="0.25">
      <c r="B141" s="2" t="s">
        <v>185</v>
      </c>
      <c r="C141" s="2" t="s">
        <v>186</v>
      </c>
    </row>
    <row r="142" spans="2:3" x14ac:dyDescent="0.25">
      <c r="B142" s="2" t="s">
        <v>203</v>
      </c>
      <c r="C142" s="2" t="s">
        <v>210</v>
      </c>
    </row>
    <row r="143" spans="2:3" x14ac:dyDescent="0.25">
      <c r="B143" s="2" t="s">
        <v>207</v>
      </c>
      <c r="C143" s="2" t="s">
        <v>206</v>
      </c>
    </row>
    <row r="144" spans="2:3" x14ac:dyDescent="0.25">
      <c r="B144" s="2" t="s">
        <v>208</v>
      </c>
      <c r="C144" s="2" t="s">
        <v>204</v>
      </c>
    </row>
    <row r="145" spans="2:3" x14ac:dyDescent="0.25">
      <c r="B145" s="2" t="s">
        <v>209</v>
      </c>
      <c r="C145" s="2" t="s">
        <v>205</v>
      </c>
    </row>
    <row r="163" spans="2:3" x14ac:dyDescent="0.25">
      <c r="B163" s="3" t="s">
        <v>159</v>
      </c>
      <c r="C163" s="3" t="s">
        <v>170</v>
      </c>
    </row>
    <row r="164" spans="2:3" x14ac:dyDescent="0.25">
      <c r="B164" s="2" t="s">
        <v>155</v>
      </c>
      <c r="C164" s="2" t="s">
        <v>171</v>
      </c>
    </row>
    <row r="165" spans="2:3" x14ac:dyDescent="0.25">
      <c r="B165" s="2" t="s">
        <v>156</v>
      </c>
      <c r="C165" s="2" t="s">
        <v>172</v>
      </c>
    </row>
    <row r="166" spans="2:3" x14ac:dyDescent="0.25">
      <c r="B166" s="2" t="s">
        <v>161</v>
      </c>
      <c r="C166" s="2" t="s">
        <v>173</v>
      </c>
    </row>
    <row r="167" spans="2:3" x14ac:dyDescent="0.25">
      <c r="B167" s="2" t="s">
        <v>162</v>
      </c>
      <c r="C167" s="2" t="s">
        <v>174</v>
      </c>
    </row>
    <row r="168" spans="2:3" x14ac:dyDescent="0.25">
      <c r="B168" s="2" t="s">
        <v>163</v>
      </c>
      <c r="C168" s="2" t="s">
        <v>175</v>
      </c>
    </row>
    <row r="169" spans="2:3" x14ac:dyDescent="0.25">
      <c r="B169" s="2" t="s">
        <v>164</v>
      </c>
      <c r="C169" s="2" t="s">
        <v>180</v>
      </c>
    </row>
    <row r="170" spans="2:3" x14ac:dyDescent="0.25">
      <c r="B170" s="2" t="s">
        <v>168</v>
      </c>
      <c r="C170" s="2" t="s">
        <v>176</v>
      </c>
    </row>
    <row r="171" spans="2:3" x14ac:dyDescent="0.25">
      <c r="B171" s="2" t="s">
        <v>154</v>
      </c>
      <c r="C171" s="2" t="s">
        <v>177</v>
      </c>
    </row>
    <row r="172" spans="2:3" x14ac:dyDescent="0.25">
      <c r="B172" s="2" t="s">
        <v>157</v>
      </c>
      <c r="C172" s="2" t="s">
        <v>178</v>
      </c>
    </row>
    <row r="173" spans="2:3" x14ac:dyDescent="0.25">
      <c r="B173" s="2" t="s">
        <v>158</v>
      </c>
      <c r="C173" s="2" t="s">
        <v>179</v>
      </c>
    </row>
    <row r="174" spans="2:3" x14ac:dyDescent="0.25">
      <c r="B174" s="2" t="s">
        <v>165</v>
      </c>
      <c r="C174" s="2" t="s">
        <v>120</v>
      </c>
    </row>
    <row r="175" spans="2:3" x14ac:dyDescent="0.25">
      <c r="B175" s="2" t="s">
        <v>181</v>
      </c>
      <c r="C175" s="2" t="s">
        <v>196</v>
      </c>
    </row>
    <row r="176" spans="2:3" x14ac:dyDescent="0.25">
      <c r="B176" s="2" t="s">
        <v>167</v>
      </c>
      <c r="C176" s="2" t="s">
        <v>197</v>
      </c>
    </row>
    <row r="177" spans="2:3" x14ac:dyDescent="0.25">
      <c r="B177" s="2" t="s">
        <v>183</v>
      </c>
      <c r="C177" s="2" t="s">
        <v>184</v>
      </c>
    </row>
    <row r="178" spans="2:3" x14ac:dyDescent="0.25">
      <c r="B178" s="2" t="s">
        <v>185</v>
      </c>
      <c r="C178" s="2" t="s">
        <v>186</v>
      </c>
    </row>
    <row r="179" spans="2:3" x14ac:dyDescent="0.25">
      <c r="B179" s="1"/>
      <c r="C179" s="1"/>
    </row>
    <row r="180" spans="2:3" x14ac:dyDescent="0.25">
      <c r="B180" s="1"/>
      <c r="C180" s="1"/>
    </row>
    <row r="181" spans="2:3" x14ac:dyDescent="0.25">
      <c r="B181" s="1"/>
      <c r="C181" s="1"/>
    </row>
    <row r="182" spans="2:3" x14ac:dyDescent="0.25">
      <c r="B182" s="1"/>
      <c r="C182" s="1"/>
    </row>
    <row r="183" spans="2:3" x14ac:dyDescent="0.25">
      <c r="B183" s="1"/>
      <c r="C183" s="1"/>
    </row>
    <row r="184" spans="2:3" x14ac:dyDescent="0.25">
      <c r="B184" s="1"/>
      <c r="C184" s="1"/>
    </row>
    <row r="185" spans="2:3" x14ac:dyDescent="0.25">
      <c r="B185" s="1"/>
      <c r="C185" s="1"/>
    </row>
    <row r="186" spans="2:3" x14ac:dyDescent="0.25">
      <c r="B186" s="1"/>
      <c r="C186" s="1"/>
    </row>
    <row r="187" spans="2:3" x14ac:dyDescent="0.25">
      <c r="B187" s="1"/>
      <c r="C187" s="1"/>
    </row>
    <row r="188" spans="2:3" x14ac:dyDescent="0.25">
      <c r="B188" s="1"/>
      <c r="C188" s="1"/>
    </row>
    <row r="189" spans="2:3" x14ac:dyDescent="0.25">
      <c r="B189" s="1"/>
      <c r="C189" s="1"/>
    </row>
    <row r="190" spans="2:3" x14ac:dyDescent="0.25">
      <c r="B190" s="1"/>
      <c r="C190" s="1"/>
    </row>
    <row r="191" spans="2:3" x14ac:dyDescent="0.25">
      <c r="B191" s="1"/>
      <c r="C191" s="1"/>
    </row>
    <row r="192" spans="2:3" x14ac:dyDescent="0.25">
      <c r="B192" s="1"/>
      <c r="C192" s="1"/>
    </row>
    <row r="193" spans="2:3" x14ac:dyDescent="0.25">
      <c r="B193" s="1"/>
      <c r="C193" s="1"/>
    </row>
    <row r="194" spans="2:3" x14ac:dyDescent="0.25">
      <c r="B194" s="1"/>
      <c r="C194" s="1"/>
    </row>
    <row r="195" spans="2:3" x14ac:dyDescent="0.25">
      <c r="B195" s="1"/>
      <c r="C195" s="1"/>
    </row>
    <row r="196" spans="2:3" x14ac:dyDescent="0.25">
      <c r="B196" s="1"/>
      <c r="C196" s="1"/>
    </row>
    <row r="197" spans="2:3" x14ac:dyDescent="0.25">
      <c r="B197" s="1"/>
      <c r="C197" s="1"/>
    </row>
    <row r="198" spans="2:3" x14ac:dyDescent="0.25">
      <c r="B198" s="1"/>
      <c r="C198" s="1"/>
    </row>
    <row r="199" spans="2:3" x14ac:dyDescent="0.25">
      <c r="B199" s="1"/>
      <c r="C199" s="1"/>
    </row>
    <row r="200" spans="2:3" x14ac:dyDescent="0.25">
      <c r="B200" s="1"/>
      <c r="C200" s="1"/>
    </row>
    <row r="201" spans="2:3" x14ac:dyDescent="0.25">
      <c r="B201" s="1"/>
      <c r="C201" s="1"/>
    </row>
    <row r="202" spans="2:3" x14ac:dyDescent="0.25">
      <c r="B202" s="1"/>
      <c r="C202" s="1"/>
    </row>
    <row r="203" spans="2:3" x14ac:dyDescent="0.25">
      <c r="B203" s="1"/>
      <c r="C203" s="1"/>
    </row>
    <row r="204" spans="2:3" x14ac:dyDescent="0.25">
      <c r="B204" s="1"/>
      <c r="C204" s="1"/>
    </row>
    <row r="205" spans="2:3" x14ac:dyDescent="0.25">
      <c r="B205" s="1"/>
      <c r="C205" s="1"/>
    </row>
    <row r="206" spans="2:3" x14ac:dyDescent="0.25">
      <c r="B206" s="1"/>
      <c r="C206" s="1"/>
    </row>
    <row r="207" spans="2:3" x14ac:dyDescent="0.25">
      <c r="B207" s="1"/>
      <c r="C207" s="1"/>
    </row>
  </sheetData>
  <autoFilter ref="B1:E59"/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4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4"/>
  <sheetViews>
    <sheetView tabSelected="1" topLeftCell="A60" zoomScaleNormal="100" workbookViewId="0">
      <pane xSplit="3" topLeftCell="L1" activePane="topRight" state="frozen"/>
      <selection activeCell="A11" sqref="A11"/>
      <selection pane="topRight" activeCell="E18" sqref="E18"/>
    </sheetView>
  </sheetViews>
  <sheetFormatPr defaultRowHeight="13.2" x14ac:dyDescent="0.25"/>
  <cols>
    <col min="1" max="1" width="22" customWidth="1"/>
    <col min="2" max="2" width="23.44140625" bestFit="1" customWidth="1"/>
    <col min="3" max="3" width="40.44140625" bestFit="1" customWidth="1"/>
    <col min="4" max="5" width="12" style="17" customWidth="1"/>
    <col min="6" max="6" width="12.44140625" style="17" bestFit="1" customWidth="1"/>
    <col min="7" max="12" width="12" style="17" customWidth="1"/>
    <col min="13" max="13" width="12" customWidth="1"/>
    <col min="14" max="15" width="16.88671875" customWidth="1"/>
    <col min="16" max="16" width="34.5546875" bestFit="1" customWidth="1"/>
    <col min="17" max="17" width="12.88671875" bestFit="1" customWidth="1"/>
    <col min="18" max="18" width="11.33203125" bestFit="1" customWidth="1"/>
    <col min="19" max="19" width="14" bestFit="1" customWidth="1"/>
    <col min="20" max="20" width="11.33203125" bestFit="1" customWidth="1"/>
    <col min="21" max="21" width="12.88671875" bestFit="1" customWidth="1"/>
  </cols>
  <sheetData>
    <row r="1" spans="3:21" x14ac:dyDescent="0.25">
      <c r="D1"/>
      <c r="E1"/>
      <c r="F1"/>
    </row>
    <row r="2" spans="3:21" x14ac:dyDescent="0.25">
      <c r="C2" s="121" t="s">
        <v>908</v>
      </c>
      <c r="D2" s="121" t="s">
        <v>920</v>
      </c>
      <c r="E2" s="121" t="s">
        <v>909</v>
      </c>
      <c r="F2" s="122">
        <v>162842</v>
      </c>
      <c r="P2" s="117"/>
    </row>
    <row r="3" spans="3:21" x14ac:dyDescent="0.25">
      <c r="C3" s="121" t="s">
        <v>910</v>
      </c>
      <c r="D3" s="121" t="s">
        <v>920</v>
      </c>
      <c r="E3" s="121" t="s">
        <v>909</v>
      </c>
      <c r="F3" s="122">
        <v>3705426.7299999991</v>
      </c>
      <c r="P3" s="123" t="s">
        <v>911</v>
      </c>
      <c r="Q3" s="119">
        <f>F3</f>
        <v>3705426.7299999991</v>
      </c>
      <c r="S3" s="124">
        <f>S4*Q5</f>
        <v>3189090.5547365118</v>
      </c>
      <c r="T3" s="124"/>
      <c r="U3" s="124"/>
    </row>
    <row r="4" spans="3:21" x14ac:dyDescent="0.25">
      <c r="C4" s="121" t="s">
        <v>912</v>
      </c>
      <c r="D4" s="121" t="s">
        <v>920</v>
      </c>
      <c r="E4" s="121" t="s">
        <v>909</v>
      </c>
      <c r="F4" s="122">
        <v>480859.8</v>
      </c>
      <c r="P4" s="123" t="s">
        <v>913</v>
      </c>
      <c r="Q4" s="135">
        <v>15271410</v>
      </c>
      <c r="R4" s="125">
        <f>S102</f>
        <v>2128009</v>
      </c>
      <c r="S4" s="120">
        <f>Q4-R4</f>
        <v>13143401</v>
      </c>
      <c r="T4" s="120"/>
      <c r="U4" s="120"/>
    </row>
    <row r="5" spans="3:21" x14ac:dyDescent="0.25">
      <c r="C5" s="121" t="s">
        <v>914</v>
      </c>
      <c r="D5" s="121" t="s">
        <v>920</v>
      </c>
      <c r="E5" s="121" t="s">
        <v>909</v>
      </c>
      <c r="F5" s="122">
        <v>1001974</v>
      </c>
      <c r="P5" s="117"/>
      <c r="Q5" s="132">
        <f>Q3/Q4</f>
        <v>0.24263815390982227</v>
      </c>
    </row>
    <row r="6" spans="3:21" x14ac:dyDescent="0.25">
      <c r="C6" t="s">
        <v>904</v>
      </c>
      <c r="D6"/>
      <c r="E6"/>
      <c r="F6" s="126">
        <f>SUM(F2:F5)</f>
        <v>5351102.5299999993</v>
      </c>
      <c r="P6" s="117"/>
    </row>
    <row r="7" spans="3:21" x14ac:dyDescent="0.25">
      <c r="D7" s="121"/>
      <c r="E7" s="122"/>
      <c r="P7" s="117"/>
      <c r="R7" s="127">
        <f>Q13/Q4</f>
        <v>0.31658938858537039</v>
      </c>
    </row>
    <row r="8" spans="3:21" x14ac:dyDescent="0.25">
      <c r="E8" s="122"/>
      <c r="P8" s="128" t="s">
        <v>915</v>
      </c>
      <c r="Q8" s="129"/>
    </row>
    <row r="9" spans="3:21" x14ac:dyDescent="0.25">
      <c r="P9" s="130" t="s">
        <v>916</v>
      </c>
      <c r="Q9" s="129">
        <f>F2</f>
        <v>162842</v>
      </c>
    </row>
    <row r="10" spans="3:21" x14ac:dyDescent="0.25">
      <c r="P10" s="130" t="s">
        <v>917</v>
      </c>
      <c r="Q10" s="131">
        <f>S3</f>
        <v>3189090.5547365118</v>
      </c>
    </row>
    <row r="11" spans="3:21" x14ac:dyDescent="0.25">
      <c r="P11" s="130" t="s">
        <v>918</v>
      </c>
      <c r="Q11" s="129">
        <f>F4</f>
        <v>480859.8</v>
      </c>
      <c r="S11" s="132"/>
      <c r="T11" s="132"/>
      <c r="U11" s="132"/>
    </row>
    <row r="12" spans="3:21" x14ac:dyDescent="0.25">
      <c r="P12" s="130" t="s">
        <v>919</v>
      </c>
      <c r="Q12" s="129">
        <f>F5</f>
        <v>1001974</v>
      </c>
    </row>
    <row r="13" spans="3:21" ht="13.8" thickBot="1" x14ac:dyDescent="0.3">
      <c r="P13" s="117"/>
      <c r="Q13" s="133">
        <f>SUM(Q9:Q12)</f>
        <v>4834766.3547365116</v>
      </c>
      <c r="R13" s="133"/>
    </row>
    <row r="14" spans="3:21" ht="13.8" thickTop="1" x14ac:dyDescent="0.25">
      <c r="T14" s="134">
        <f>R7</f>
        <v>0.31658938858537039</v>
      </c>
    </row>
    <row r="15" spans="3:21" ht="39.6" x14ac:dyDescent="0.25">
      <c r="C15" s="116"/>
      <c r="D15" s="54" t="s">
        <v>40</v>
      </c>
      <c r="E15" s="55" t="s">
        <v>0</v>
      </c>
      <c r="F15" s="55" t="s">
        <v>1</v>
      </c>
      <c r="G15" s="55" t="s">
        <v>3</v>
      </c>
      <c r="H15" s="55" t="s">
        <v>4</v>
      </c>
      <c r="I15" s="55" t="s">
        <v>5</v>
      </c>
      <c r="J15" s="55" t="s">
        <v>6</v>
      </c>
      <c r="K15" s="55" t="s">
        <v>104</v>
      </c>
      <c r="L15" s="55" t="s">
        <v>105</v>
      </c>
      <c r="M15" s="55" t="s">
        <v>787</v>
      </c>
      <c r="N15" s="48" t="s">
        <v>215</v>
      </c>
      <c r="O15" s="152" t="s">
        <v>933</v>
      </c>
      <c r="P15" s="139" t="s">
        <v>925</v>
      </c>
      <c r="Q15" s="140" t="s">
        <v>926</v>
      </c>
      <c r="R15" s="141" t="s">
        <v>927</v>
      </c>
      <c r="S15" s="141" t="s">
        <v>928</v>
      </c>
      <c r="T15" s="141" t="s">
        <v>929</v>
      </c>
      <c r="U15" s="139" t="s">
        <v>904</v>
      </c>
    </row>
    <row r="16" spans="3:21" x14ac:dyDescent="0.25">
      <c r="C16" s="116" t="s">
        <v>905</v>
      </c>
      <c r="D16"/>
      <c r="E16"/>
      <c r="F16"/>
      <c r="G16"/>
      <c r="H16"/>
      <c r="I16"/>
      <c r="J16"/>
      <c r="K16"/>
      <c r="L16"/>
      <c r="P16" s="117"/>
      <c r="Q16" s="118"/>
      <c r="R16" s="118"/>
      <c r="S16" s="118">
        <v>23122</v>
      </c>
      <c r="T16" s="119">
        <f>S16*T$14</f>
        <v>7320.1798428709344</v>
      </c>
      <c r="U16" s="120">
        <f>R16+T16</f>
        <v>7320.1798428709344</v>
      </c>
    </row>
    <row r="17" spans="1:21" x14ac:dyDescent="0.25">
      <c r="C17" s="116" t="s">
        <v>906</v>
      </c>
      <c r="D17"/>
      <c r="E17"/>
      <c r="F17"/>
      <c r="G17"/>
      <c r="H17"/>
      <c r="I17"/>
      <c r="J17"/>
      <c r="K17"/>
      <c r="L17"/>
      <c r="P17" s="117"/>
      <c r="Q17" s="118"/>
      <c r="R17" s="118"/>
      <c r="S17" s="118">
        <v>3031</v>
      </c>
      <c r="T17" s="119">
        <f t="shared" ref="T17:T18" si="0">S17*T$14</f>
        <v>959.58243680225769</v>
      </c>
      <c r="U17" s="120">
        <f t="shared" ref="U17:U19" si="1">R17+T17</f>
        <v>959.58243680225769</v>
      </c>
    </row>
    <row r="18" spans="1:21" x14ac:dyDescent="0.25">
      <c r="C18" s="116" t="s">
        <v>907</v>
      </c>
      <c r="D18"/>
      <c r="E18"/>
      <c r="F18"/>
      <c r="G18"/>
      <c r="H18"/>
      <c r="I18"/>
      <c r="J18"/>
      <c r="K18"/>
      <c r="L18"/>
      <c r="P18" s="117"/>
      <c r="Q18" s="118"/>
      <c r="R18" s="118"/>
      <c r="S18" s="118">
        <v>3174</v>
      </c>
      <c r="T18" s="119">
        <f t="shared" si="0"/>
        <v>1004.8547193699657</v>
      </c>
      <c r="U18" s="120">
        <f t="shared" si="1"/>
        <v>1004.8547193699657</v>
      </c>
    </row>
    <row r="19" spans="1:21" x14ac:dyDescent="0.25">
      <c r="C19" s="116" t="s">
        <v>757</v>
      </c>
      <c r="P19" s="117"/>
      <c r="Q19" s="118"/>
      <c r="R19" s="118"/>
      <c r="S19" s="118">
        <v>43191</v>
      </c>
      <c r="T19" s="119">
        <f>S19*T$14</f>
        <v>13673.812282390732</v>
      </c>
      <c r="U19" s="120">
        <f t="shared" si="1"/>
        <v>13673.812282390732</v>
      </c>
    </row>
    <row r="22" spans="1:21" x14ac:dyDescent="0.25">
      <c r="A22" s="45" t="s">
        <v>281</v>
      </c>
      <c r="B22" s="46"/>
      <c r="C22" s="46"/>
      <c r="D22" s="58" t="s">
        <v>211</v>
      </c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151"/>
    </row>
    <row r="23" spans="1:21" ht="39.6" x14ac:dyDescent="0.25">
      <c r="A23" s="45" t="s">
        <v>222</v>
      </c>
      <c r="B23" s="45" t="s">
        <v>273</v>
      </c>
      <c r="C23" s="45" t="s">
        <v>221</v>
      </c>
      <c r="D23" s="54" t="s">
        <v>40</v>
      </c>
      <c r="E23" s="55" t="s">
        <v>0</v>
      </c>
      <c r="F23" s="55" t="s">
        <v>1</v>
      </c>
      <c r="G23" s="55" t="s">
        <v>3</v>
      </c>
      <c r="H23" s="55" t="s">
        <v>4</v>
      </c>
      <c r="I23" s="55" t="s">
        <v>5</v>
      </c>
      <c r="J23" s="55" t="s">
        <v>6</v>
      </c>
      <c r="K23" s="55" t="s">
        <v>104</v>
      </c>
      <c r="L23" s="55" t="s">
        <v>105</v>
      </c>
      <c r="M23" s="55" t="s">
        <v>787</v>
      </c>
      <c r="N23" s="48" t="s">
        <v>215</v>
      </c>
      <c r="O23" s="152" t="s">
        <v>933</v>
      </c>
      <c r="P23" s="139" t="s">
        <v>925</v>
      </c>
      <c r="Q23" s="140" t="s">
        <v>926</v>
      </c>
      <c r="R23" s="141" t="s">
        <v>927</v>
      </c>
      <c r="S23" s="141" t="s">
        <v>928</v>
      </c>
      <c r="T23" s="141" t="s">
        <v>929</v>
      </c>
      <c r="U23" s="139" t="s">
        <v>904</v>
      </c>
    </row>
    <row r="24" spans="1:21" x14ac:dyDescent="0.25">
      <c r="A24" s="47" t="s">
        <v>217</v>
      </c>
      <c r="B24" s="47" t="s">
        <v>241</v>
      </c>
      <c r="C24" s="47" t="s">
        <v>139</v>
      </c>
      <c r="D24" s="54"/>
      <c r="E24" s="55"/>
      <c r="F24" s="55"/>
      <c r="G24" s="55"/>
      <c r="H24" s="55"/>
      <c r="I24" s="55">
        <v>294</v>
      </c>
      <c r="J24" s="55">
        <v>220</v>
      </c>
      <c r="K24" s="55"/>
      <c r="L24" s="55"/>
      <c r="M24" s="55"/>
      <c r="N24" s="52">
        <v>514</v>
      </c>
      <c r="O24" s="151">
        <f>D24+E24+F24+G24+H24+I24+J24+K24+L24+M24</f>
        <v>514</v>
      </c>
      <c r="P24" s="142">
        <f>+$O24/$O$102</f>
        <v>1.08829479661697E-2</v>
      </c>
      <c r="Q24" s="143">
        <f>IF(EXACT(C24,""),"",P24*100)</f>
        <v>1.08829479661697</v>
      </c>
    </row>
    <row r="25" spans="1:21" x14ac:dyDescent="0.25">
      <c r="A25" s="49"/>
      <c r="B25" s="47" t="s">
        <v>242</v>
      </c>
      <c r="C25" s="47" t="s">
        <v>142</v>
      </c>
      <c r="D25" s="54"/>
      <c r="E25" s="55"/>
      <c r="F25" s="55">
        <v>30</v>
      </c>
      <c r="G25" s="55"/>
      <c r="H25" s="55"/>
      <c r="I25" s="55"/>
      <c r="J25" s="55"/>
      <c r="K25" s="55"/>
      <c r="L25" s="55"/>
      <c r="M25" s="55"/>
      <c r="N25" s="52">
        <v>30</v>
      </c>
      <c r="O25" s="151">
        <f t="shared" ref="O25:O88" si="2">D25+E25+F25+G25+H25+I25+J25+K25+L25+M25</f>
        <v>30</v>
      </c>
      <c r="P25" s="142">
        <f t="shared" ref="P25:P88" si="3">+$O25/$O$102</f>
        <v>6.3519151553519647E-4</v>
      </c>
      <c r="Q25" s="143">
        <f t="shared" ref="Q25:Q88" si="4">IF(EXACT(C25,""),"",P25*100)</f>
        <v>6.3519151553519643E-2</v>
      </c>
    </row>
    <row r="26" spans="1:21" x14ac:dyDescent="0.25">
      <c r="A26" s="49"/>
      <c r="B26" s="47" t="s">
        <v>243</v>
      </c>
      <c r="C26" s="47" t="s">
        <v>118</v>
      </c>
      <c r="D26" s="54"/>
      <c r="E26" s="55">
        <v>176</v>
      </c>
      <c r="F26" s="55">
        <v>280</v>
      </c>
      <c r="G26" s="55">
        <v>119</v>
      </c>
      <c r="H26" s="55">
        <v>317</v>
      </c>
      <c r="I26" s="55"/>
      <c r="J26" s="55"/>
      <c r="K26" s="55"/>
      <c r="L26" s="55"/>
      <c r="M26" s="55">
        <v>24</v>
      </c>
      <c r="N26" s="52">
        <v>916</v>
      </c>
      <c r="O26" s="151">
        <f t="shared" si="2"/>
        <v>916</v>
      </c>
      <c r="P26" s="142">
        <f t="shared" si="3"/>
        <v>1.9394514274341332E-2</v>
      </c>
      <c r="Q26" s="143">
        <f t="shared" si="4"/>
        <v>1.9394514274341332</v>
      </c>
    </row>
    <row r="27" spans="1:21" x14ac:dyDescent="0.25">
      <c r="A27" s="49"/>
      <c r="B27" s="47" t="s">
        <v>245</v>
      </c>
      <c r="C27" s="47" t="s">
        <v>169</v>
      </c>
      <c r="D27" s="54"/>
      <c r="E27" s="55">
        <v>88</v>
      </c>
      <c r="F27" s="55">
        <v>18</v>
      </c>
      <c r="G27" s="55"/>
      <c r="H27" s="55"/>
      <c r="I27" s="55"/>
      <c r="J27" s="55"/>
      <c r="K27" s="55"/>
      <c r="L27" s="55"/>
      <c r="M27" s="55">
        <v>21</v>
      </c>
      <c r="N27" s="52">
        <v>127</v>
      </c>
      <c r="O27" s="151">
        <f t="shared" si="2"/>
        <v>127</v>
      </c>
      <c r="P27" s="142">
        <f t="shared" si="3"/>
        <v>2.6889774157656653E-3</v>
      </c>
      <c r="Q27" s="143">
        <f t="shared" si="4"/>
        <v>0.26889774157656654</v>
      </c>
    </row>
    <row r="28" spans="1:21" x14ac:dyDescent="0.25">
      <c r="A28" s="49"/>
      <c r="B28" s="47" t="s">
        <v>246</v>
      </c>
      <c r="C28" s="47" t="s">
        <v>140</v>
      </c>
      <c r="D28" s="54"/>
      <c r="E28" s="55">
        <v>226</v>
      </c>
      <c r="F28" s="55">
        <v>26</v>
      </c>
      <c r="G28" s="55">
        <v>8</v>
      </c>
      <c r="H28" s="55"/>
      <c r="I28" s="55"/>
      <c r="J28" s="55"/>
      <c r="K28" s="55"/>
      <c r="L28" s="55"/>
      <c r="M28" s="55">
        <v>24</v>
      </c>
      <c r="N28" s="52">
        <v>284</v>
      </c>
      <c r="O28" s="151">
        <f t="shared" si="2"/>
        <v>284</v>
      </c>
      <c r="P28" s="142">
        <f t="shared" si="3"/>
        <v>6.013146347066527E-3</v>
      </c>
      <c r="Q28" s="143">
        <f t="shared" si="4"/>
        <v>0.6013146347066527</v>
      </c>
    </row>
    <row r="29" spans="1:21" x14ac:dyDescent="0.25">
      <c r="A29" s="49"/>
      <c r="B29" s="47" t="s">
        <v>247</v>
      </c>
      <c r="C29" s="47" t="s">
        <v>141</v>
      </c>
      <c r="D29" s="54"/>
      <c r="E29" s="55">
        <v>157</v>
      </c>
      <c r="F29" s="55"/>
      <c r="G29" s="55">
        <v>48</v>
      </c>
      <c r="H29" s="55"/>
      <c r="I29" s="55"/>
      <c r="J29" s="55"/>
      <c r="K29" s="55"/>
      <c r="L29" s="55"/>
      <c r="M29" s="55">
        <v>24</v>
      </c>
      <c r="N29" s="52">
        <v>229</v>
      </c>
      <c r="O29" s="151">
        <f t="shared" si="2"/>
        <v>229</v>
      </c>
      <c r="P29" s="142">
        <f t="shared" si="3"/>
        <v>4.8486285685853331E-3</v>
      </c>
      <c r="Q29" s="143">
        <f t="shared" si="4"/>
        <v>0.48486285685853331</v>
      </c>
    </row>
    <row r="30" spans="1:21" x14ac:dyDescent="0.25">
      <c r="A30" s="49"/>
      <c r="B30" s="47" t="s">
        <v>248</v>
      </c>
      <c r="C30" s="47" t="s">
        <v>314</v>
      </c>
      <c r="D30" s="54"/>
      <c r="E30" s="55"/>
      <c r="F30" s="55">
        <v>26</v>
      </c>
      <c r="G30" s="55"/>
      <c r="H30" s="55"/>
      <c r="I30" s="55"/>
      <c r="J30" s="55"/>
      <c r="K30" s="55"/>
      <c r="L30" s="55"/>
      <c r="M30" s="55"/>
      <c r="N30" s="52">
        <v>26</v>
      </c>
      <c r="O30" s="151">
        <f t="shared" si="2"/>
        <v>26</v>
      </c>
      <c r="P30" s="142">
        <f t="shared" si="3"/>
        <v>5.50499313463837E-4</v>
      </c>
      <c r="Q30" s="143">
        <f t="shared" si="4"/>
        <v>5.5049931346383703E-2</v>
      </c>
    </row>
    <row r="31" spans="1:21" x14ac:dyDescent="0.25">
      <c r="A31" s="49"/>
      <c r="B31" s="47" t="s">
        <v>249</v>
      </c>
      <c r="C31" s="47" t="s">
        <v>349</v>
      </c>
      <c r="D31" s="54"/>
      <c r="E31" s="55">
        <v>71</v>
      </c>
      <c r="F31" s="55"/>
      <c r="G31" s="55"/>
      <c r="H31" s="55"/>
      <c r="I31" s="55"/>
      <c r="J31" s="55"/>
      <c r="K31" s="55"/>
      <c r="L31" s="55"/>
      <c r="M31" s="55">
        <v>27</v>
      </c>
      <c r="N31" s="52">
        <v>98</v>
      </c>
      <c r="O31" s="151">
        <f t="shared" si="2"/>
        <v>98</v>
      </c>
      <c r="P31" s="142">
        <f t="shared" si="3"/>
        <v>2.0749589507483087E-3</v>
      </c>
      <c r="Q31" s="143">
        <f t="shared" si="4"/>
        <v>0.20749589507483088</v>
      </c>
    </row>
    <row r="32" spans="1:21" x14ac:dyDescent="0.25">
      <c r="A32" s="49"/>
      <c r="B32" s="47" t="s">
        <v>250</v>
      </c>
      <c r="C32" s="47" t="s">
        <v>309</v>
      </c>
      <c r="D32" s="54"/>
      <c r="E32" s="55">
        <v>110</v>
      </c>
      <c r="F32" s="55"/>
      <c r="G32" s="55"/>
      <c r="H32" s="55"/>
      <c r="I32" s="55"/>
      <c r="J32" s="55"/>
      <c r="K32" s="55"/>
      <c r="L32" s="55"/>
      <c r="M32" s="55"/>
      <c r="N32" s="52">
        <v>110</v>
      </c>
      <c r="O32" s="151">
        <f t="shared" si="2"/>
        <v>110</v>
      </c>
      <c r="P32" s="142">
        <f t="shared" si="3"/>
        <v>2.3290355569623874E-3</v>
      </c>
      <c r="Q32" s="143">
        <f t="shared" si="4"/>
        <v>0.23290355569623875</v>
      </c>
    </row>
    <row r="33" spans="1:21" x14ac:dyDescent="0.25">
      <c r="A33" s="49"/>
      <c r="B33" s="47" t="s">
        <v>251</v>
      </c>
      <c r="C33" s="47" t="s">
        <v>146</v>
      </c>
      <c r="D33" s="54"/>
      <c r="E33" s="55">
        <v>8</v>
      </c>
      <c r="F33" s="55"/>
      <c r="G33" s="55"/>
      <c r="H33" s="55"/>
      <c r="I33" s="55"/>
      <c r="J33" s="55"/>
      <c r="K33" s="55"/>
      <c r="L33" s="55"/>
      <c r="M33" s="55"/>
      <c r="N33" s="52">
        <v>8</v>
      </c>
      <c r="O33" s="151">
        <f t="shared" si="2"/>
        <v>8</v>
      </c>
      <c r="P33" s="142">
        <f t="shared" si="3"/>
        <v>1.6938440414271906E-4</v>
      </c>
      <c r="Q33" s="143">
        <f t="shared" si="4"/>
        <v>1.6938440414271907E-2</v>
      </c>
    </row>
    <row r="34" spans="1:21" x14ac:dyDescent="0.25">
      <c r="A34" s="49"/>
      <c r="B34" s="47" t="s">
        <v>561</v>
      </c>
      <c r="C34" s="47" t="s">
        <v>440</v>
      </c>
      <c r="D34" s="54"/>
      <c r="E34" s="55">
        <v>13</v>
      </c>
      <c r="F34" s="55"/>
      <c r="G34" s="55"/>
      <c r="H34" s="55"/>
      <c r="I34" s="55"/>
      <c r="J34" s="55"/>
      <c r="K34" s="55"/>
      <c r="L34" s="55"/>
      <c r="M34" s="55"/>
      <c r="N34" s="52">
        <v>13</v>
      </c>
      <c r="O34" s="151">
        <f t="shared" si="2"/>
        <v>13</v>
      </c>
      <c r="P34" s="142">
        <f t="shared" si="3"/>
        <v>2.752496567319185E-4</v>
      </c>
      <c r="Q34" s="143">
        <f t="shared" si="4"/>
        <v>2.7524965673191851E-2</v>
      </c>
    </row>
    <row r="35" spans="1:21" x14ac:dyDescent="0.25">
      <c r="A35" s="47" t="s">
        <v>219</v>
      </c>
      <c r="B35" s="46"/>
      <c r="C35" s="46"/>
      <c r="D35" s="54"/>
      <c r="E35" s="55">
        <v>849</v>
      </c>
      <c r="F35" s="55">
        <v>380</v>
      </c>
      <c r="G35" s="55">
        <v>175</v>
      </c>
      <c r="H35" s="55">
        <v>317</v>
      </c>
      <c r="I35" s="55">
        <v>294</v>
      </c>
      <c r="J35" s="55">
        <v>220</v>
      </c>
      <c r="K35" s="55"/>
      <c r="L35" s="55"/>
      <c r="M35" s="55">
        <v>120</v>
      </c>
      <c r="N35" s="52">
        <v>2355</v>
      </c>
      <c r="O35" s="151">
        <f t="shared" si="2"/>
        <v>2355</v>
      </c>
      <c r="P35" s="142">
        <f t="shared" si="3"/>
        <v>4.9862533969512929E-2</v>
      </c>
      <c r="Q35" s="143" t="str">
        <f t="shared" si="4"/>
        <v/>
      </c>
    </row>
    <row r="36" spans="1:21" x14ac:dyDescent="0.25">
      <c r="A36" s="47" t="s">
        <v>218</v>
      </c>
      <c r="B36" s="47" t="s">
        <v>252</v>
      </c>
      <c r="C36" s="47" t="s">
        <v>300</v>
      </c>
      <c r="D36" s="54"/>
      <c r="E36" s="55">
        <v>21</v>
      </c>
      <c r="F36" s="55"/>
      <c r="G36" s="55">
        <v>0</v>
      </c>
      <c r="H36" s="55"/>
      <c r="I36" s="55"/>
      <c r="J36" s="55"/>
      <c r="K36" s="55"/>
      <c r="L36" s="55"/>
      <c r="M36" s="55"/>
      <c r="N36" s="52">
        <v>21</v>
      </c>
      <c r="O36" s="151">
        <f t="shared" si="2"/>
        <v>21</v>
      </c>
      <c r="P36" s="142">
        <f t="shared" si="3"/>
        <v>4.4463406087463754E-4</v>
      </c>
      <c r="Q36" s="143">
        <f t="shared" si="4"/>
        <v>4.4463406087463755E-2</v>
      </c>
    </row>
    <row r="37" spans="1:21" x14ac:dyDescent="0.25">
      <c r="A37" s="49"/>
      <c r="B37" s="47" t="s">
        <v>254</v>
      </c>
      <c r="C37" s="147" t="s">
        <v>417</v>
      </c>
      <c r="D37" s="54"/>
      <c r="E37" s="55"/>
      <c r="F37" s="55"/>
      <c r="G37" s="55">
        <v>1</v>
      </c>
      <c r="H37" s="55"/>
      <c r="I37" s="55"/>
      <c r="J37" s="55"/>
      <c r="K37" s="55"/>
      <c r="L37" s="55"/>
      <c r="M37" s="55"/>
      <c r="N37" s="52">
        <v>1</v>
      </c>
      <c r="O37" s="151">
        <f t="shared" si="2"/>
        <v>1</v>
      </c>
      <c r="P37" s="142">
        <f t="shared" si="3"/>
        <v>2.1173050517839883E-5</v>
      </c>
      <c r="Q37" s="143">
        <f t="shared" si="4"/>
        <v>2.1173050517839884E-3</v>
      </c>
    </row>
    <row r="38" spans="1:21" x14ac:dyDescent="0.25">
      <c r="A38" s="49"/>
      <c r="B38" s="47" t="s">
        <v>255</v>
      </c>
      <c r="C38" s="47" t="s">
        <v>275</v>
      </c>
      <c r="D38" s="54">
        <v>15</v>
      </c>
      <c r="E38" s="55"/>
      <c r="F38" s="55"/>
      <c r="G38" s="55">
        <v>48</v>
      </c>
      <c r="H38" s="55"/>
      <c r="I38" s="55"/>
      <c r="J38" s="55"/>
      <c r="K38" s="55"/>
      <c r="L38" s="55"/>
      <c r="M38" s="55"/>
      <c r="N38" s="52">
        <v>63</v>
      </c>
      <c r="O38" s="151">
        <f t="shared" si="2"/>
        <v>63</v>
      </c>
      <c r="P38" s="142">
        <f t="shared" si="3"/>
        <v>1.3339021826239126E-3</v>
      </c>
      <c r="Q38" s="143">
        <f t="shared" si="4"/>
        <v>0.13339021826239125</v>
      </c>
      <c r="R38" s="132">
        <f>Q38*Q$13/100</f>
        <v>6449.10539305969</v>
      </c>
      <c r="S38" s="144">
        <v>15690</v>
      </c>
      <c r="T38" s="119">
        <f>S38*$T$14</f>
        <v>4967.2875069044612</v>
      </c>
      <c r="U38" s="120">
        <f>T38+R38</f>
        <v>11416.39289996415</v>
      </c>
    </row>
    <row r="39" spans="1:21" x14ac:dyDescent="0.25">
      <c r="A39" s="49"/>
      <c r="B39" s="47" t="s">
        <v>261</v>
      </c>
      <c r="C39" s="47" t="s">
        <v>177</v>
      </c>
      <c r="D39" s="54"/>
      <c r="E39" s="55">
        <v>263</v>
      </c>
      <c r="F39" s="55"/>
      <c r="G39" s="55">
        <v>35</v>
      </c>
      <c r="H39" s="55">
        <v>135</v>
      </c>
      <c r="I39" s="55"/>
      <c r="J39" s="55"/>
      <c r="K39" s="55"/>
      <c r="L39" s="55"/>
      <c r="M39" s="55"/>
      <c r="N39" s="52">
        <v>433</v>
      </c>
      <c r="O39" s="151">
        <f t="shared" si="2"/>
        <v>433</v>
      </c>
      <c r="P39" s="142">
        <f t="shared" si="3"/>
        <v>9.1679308742246696E-3</v>
      </c>
      <c r="Q39" s="143">
        <f t="shared" si="4"/>
        <v>0.91679308742246701</v>
      </c>
      <c r="R39" s="132">
        <f t="shared" ref="R39:R69" si="5">Q39*Q$13/100</f>
        <v>44324.803733251531</v>
      </c>
      <c r="S39" s="144">
        <f>164110+120831</f>
        <v>284941</v>
      </c>
      <c r="T39" s="119">
        <f t="shared" ref="T39:T88" si="6">S39*$T$14</f>
        <v>90209.29697290402</v>
      </c>
      <c r="U39" s="120">
        <f t="shared" ref="U39:U98" si="7">T39+R39</f>
        <v>134534.10070615556</v>
      </c>
    </row>
    <row r="40" spans="1:21" x14ac:dyDescent="0.25">
      <c r="A40" s="49"/>
      <c r="B40" s="47" t="s">
        <v>262</v>
      </c>
      <c r="C40" s="47" t="s">
        <v>178</v>
      </c>
      <c r="D40" s="54">
        <v>68</v>
      </c>
      <c r="E40" s="55">
        <v>70</v>
      </c>
      <c r="F40" s="55"/>
      <c r="G40" s="55">
        <v>204</v>
      </c>
      <c r="H40" s="55"/>
      <c r="I40" s="55"/>
      <c r="J40" s="55"/>
      <c r="K40" s="55"/>
      <c r="L40" s="55"/>
      <c r="M40" s="55"/>
      <c r="N40" s="52">
        <v>342</v>
      </c>
      <c r="O40" s="151">
        <f t="shared" si="2"/>
        <v>342</v>
      </c>
      <c r="P40" s="142">
        <f t="shared" si="3"/>
        <v>7.2411832771012404E-3</v>
      </c>
      <c r="Q40" s="143">
        <f t="shared" si="4"/>
        <v>0.72411832771012408</v>
      </c>
      <c r="R40" s="132">
        <f t="shared" si="5"/>
        <v>35009.42927660975</v>
      </c>
      <c r="S40" s="144">
        <f>14095+83755+74533</f>
        <v>172383</v>
      </c>
      <c r="T40" s="119">
        <f t="shared" si="6"/>
        <v>54574.628572511901</v>
      </c>
      <c r="U40" s="120">
        <f t="shared" si="7"/>
        <v>89584.057849121658</v>
      </c>
    </row>
    <row r="41" spans="1:21" x14ac:dyDescent="0.25">
      <c r="A41" s="49"/>
      <c r="B41" s="47" t="s">
        <v>264</v>
      </c>
      <c r="C41" s="47" t="s">
        <v>783</v>
      </c>
      <c r="D41" s="54"/>
      <c r="E41" s="55">
        <v>50</v>
      </c>
      <c r="F41" s="55"/>
      <c r="G41" s="55"/>
      <c r="H41" s="55"/>
      <c r="I41" s="55"/>
      <c r="J41" s="55"/>
      <c r="K41" s="55"/>
      <c r="L41" s="55"/>
      <c r="M41" s="55"/>
      <c r="N41" s="52">
        <v>50</v>
      </c>
      <c r="O41" s="151">
        <f t="shared" si="2"/>
        <v>50</v>
      </c>
      <c r="P41" s="142">
        <f t="shared" si="3"/>
        <v>1.0586525258919942E-3</v>
      </c>
      <c r="Q41" s="143">
        <f t="shared" si="4"/>
        <v>0.10586525258919942</v>
      </c>
      <c r="R41" s="132">
        <f t="shared" si="5"/>
        <v>5118.3376135394374</v>
      </c>
      <c r="S41" s="144">
        <v>14831</v>
      </c>
      <c r="T41" s="119">
        <f t="shared" si="6"/>
        <v>4695.3372221096279</v>
      </c>
      <c r="U41" s="120">
        <f t="shared" si="7"/>
        <v>9813.6748356490643</v>
      </c>
    </row>
    <row r="42" spans="1:21" x14ac:dyDescent="0.25">
      <c r="A42" s="49"/>
      <c r="B42" s="47" t="s">
        <v>268</v>
      </c>
      <c r="C42" s="47" t="s">
        <v>936</v>
      </c>
      <c r="D42" s="54">
        <v>114</v>
      </c>
      <c r="E42" s="55"/>
      <c r="F42" s="55">
        <v>11</v>
      </c>
      <c r="G42" s="55">
        <v>427</v>
      </c>
      <c r="H42" s="55"/>
      <c r="I42" s="55"/>
      <c r="J42" s="55"/>
      <c r="K42" s="55"/>
      <c r="L42" s="55"/>
      <c r="M42" s="149">
        <v>273</v>
      </c>
      <c r="N42" s="52">
        <v>825</v>
      </c>
      <c r="O42" s="153">
        <f>D42+E42+F42+G42+H42+I42+J42+K42+L42+M42/365*197</f>
        <v>699.34520547945203</v>
      </c>
      <c r="P42" s="142">
        <f t="shared" si="3"/>
        <v>1.4807271365025552E-2</v>
      </c>
      <c r="Q42" s="143">
        <f t="shared" si="4"/>
        <v>1.4807271365025552</v>
      </c>
      <c r="R42" s="132">
        <f t="shared" si="5"/>
        <v>71589.697401078927</v>
      </c>
      <c r="S42" s="144">
        <f>36746+26158+6963+33888+21988+22181</f>
        <v>147924</v>
      </c>
      <c r="T42" s="119">
        <f>S42*$T$14</f>
        <v>46831.16871710233</v>
      </c>
      <c r="U42" s="120">
        <f t="shared" si="7"/>
        <v>118420.86611818126</v>
      </c>
    </row>
    <row r="43" spans="1:21" x14ac:dyDescent="0.25">
      <c r="A43" s="49"/>
      <c r="B43" s="47" t="s">
        <v>269</v>
      </c>
      <c r="C43" s="47" t="s">
        <v>885</v>
      </c>
      <c r="D43" s="148">
        <v>11</v>
      </c>
      <c r="E43" s="55"/>
      <c r="F43" s="55"/>
      <c r="G43" s="149">
        <v>48</v>
      </c>
      <c r="H43" s="55"/>
      <c r="I43" s="55"/>
      <c r="J43" s="55"/>
      <c r="K43" s="55"/>
      <c r="L43" s="55"/>
      <c r="M43" s="55"/>
      <c r="N43" s="52">
        <v>59</v>
      </c>
      <c r="O43" s="153">
        <f>(D43+E43+F43+G43+H43+I43+J43+K43+L43+M43)/365*254</f>
        <v>41.057534246575344</v>
      </c>
      <c r="P43" s="142">
        <f t="shared" si="3"/>
        <v>8.6931324674068087E-4</v>
      </c>
      <c r="Q43" s="143">
        <f t="shared" si="4"/>
        <v>8.6931324674068083E-2</v>
      </c>
      <c r="R43" s="132">
        <f t="shared" si="5"/>
        <v>4202.9264370686033</v>
      </c>
      <c r="S43" s="144">
        <v>10343</v>
      </c>
      <c r="T43" s="119">
        <f t="shared" si="6"/>
        <v>3274.4840461384861</v>
      </c>
      <c r="U43" s="120">
        <f t="shared" si="7"/>
        <v>7477.4104832070898</v>
      </c>
    </row>
    <row r="44" spans="1:21" x14ac:dyDescent="0.25">
      <c r="A44" s="49"/>
      <c r="B44" s="47" t="s">
        <v>562</v>
      </c>
      <c r="C44" s="147" t="s">
        <v>884</v>
      </c>
      <c r="D44" s="54">
        <v>96</v>
      </c>
      <c r="E44" s="55">
        <v>27</v>
      </c>
      <c r="F44" s="55"/>
      <c r="G44" s="55"/>
      <c r="H44" s="55"/>
      <c r="I44" s="55"/>
      <c r="J44" s="55"/>
      <c r="K44" s="55"/>
      <c r="L44" s="55"/>
      <c r="M44" s="55"/>
      <c r="N44" s="52">
        <v>123</v>
      </c>
      <c r="O44" s="151">
        <f t="shared" si="2"/>
        <v>123</v>
      </c>
      <c r="P44" s="142">
        <f t="shared" si="3"/>
        <v>2.6042852136943058E-3</v>
      </c>
      <c r="Q44" s="143">
        <f t="shared" si="4"/>
        <v>0.26042852136943057</v>
      </c>
      <c r="R44" s="132"/>
      <c r="S44" s="144"/>
      <c r="T44" s="119">
        <f t="shared" si="6"/>
        <v>0</v>
      </c>
      <c r="U44" s="120">
        <f t="shared" si="7"/>
        <v>0</v>
      </c>
    </row>
    <row r="45" spans="1:21" x14ac:dyDescent="0.25">
      <c r="A45" s="49"/>
      <c r="B45" s="47" t="s">
        <v>270</v>
      </c>
      <c r="C45" s="147" t="s">
        <v>274</v>
      </c>
      <c r="D45" s="54"/>
      <c r="E45" s="55"/>
      <c r="F45" s="55">
        <v>12</v>
      </c>
      <c r="G45" s="55"/>
      <c r="H45" s="55"/>
      <c r="I45" s="55"/>
      <c r="J45" s="55"/>
      <c r="K45" s="55"/>
      <c r="L45" s="55"/>
      <c r="M45" s="55"/>
      <c r="N45" s="52">
        <v>12</v>
      </c>
      <c r="O45" s="151">
        <f t="shared" si="2"/>
        <v>12</v>
      </c>
      <c r="P45" s="142">
        <f t="shared" si="3"/>
        <v>2.5407660621407861E-4</v>
      </c>
      <c r="Q45" s="143">
        <f t="shared" si="4"/>
        <v>2.5407660621407861E-2</v>
      </c>
      <c r="R45" s="132"/>
      <c r="T45" s="119">
        <f t="shared" si="6"/>
        <v>0</v>
      </c>
      <c r="U45" s="120">
        <f t="shared" si="7"/>
        <v>0</v>
      </c>
    </row>
    <row r="46" spans="1:21" x14ac:dyDescent="0.25">
      <c r="A46" s="49"/>
      <c r="B46" s="47" t="s">
        <v>272</v>
      </c>
      <c r="C46" s="47" t="s">
        <v>932</v>
      </c>
      <c r="D46" s="54"/>
      <c r="E46" s="149">
        <v>8</v>
      </c>
      <c r="F46" s="55"/>
      <c r="G46" s="55"/>
      <c r="H46" s="55"/>
      <c r="I46" s="55"/>
      <c r="J46" s="55"/>
      <c r="K46" s="55"/>
      <c r="L46" s="55"/>
      <c r="M46" s="55"/>
      <c r="N46" s="52">
        <v>8</v>
      </c>
      <c r="O46" s="153">
        <f>(D46+E46+F46+G46+H46+I46+J46+K46+L46+M46)/365*292</f>
        <v>6.4</v>
      </c>
      <c r="P46" s="142">
        <f t="shared" si="3"/>
        <v>1.3550752331417527E-4</v>
      </c>
      <c r="Q46" s="143">
        <f t="shared" si="4"/>
        <v>1.3550752331417526E-2</v>
      </c>
      <c r="R46" s="132">
        <f t="shared" si="5"/>
        <v>655.14721453304799</v>
      </c>
      <c r="T46" s="119">
        <f t="shared" si="6"/>
        <v>0</v>
      </c>
      <c r="U46" s="120">
        <f t="shared" si="7"/>
        <v>655.14721453304799</v>
      </c>
    </row>
    <row r="47" spans="1:21" x14ac:dyDescent="0.25">
      <c r="A47" s="49"/>
      <c r="B47" s="47" t="s">
        <v>566</v>
      </c>
      <c r="C47" s="47" t="s">
        <v>570</v>
      </c>
      <c r="D47" s="54"/>
      <c r="E47" s="55"/>
      <c r="F47" s="55"/>
      <c r="G47" s="55">
        <v>17</v>
      </c>
      <c r="H47" s="55"/>
      <c r="I47" s="55"/>
      <c r="J47" s="55"/>
      <c r="K47" s="55"/>
      <c r="L47" s="55"/>
      <c r="M47" s="55"/>
      <c r="N47" s="52">
        <v>17</v>
      </c>
      <c r="O47" s="151">
        <f t="shared" si="2"/>
        <v>17</v>
      </c>
      <c r="P47" s="142">
        <f t="shared" si="3"/>
        <v>3.5994185880327802E-4</v>
      </c>
      <c r="Q47" s="143">
        <f t="shared" si="4"/>
        <v>3.5994185880327802E-2</v>
      </c>
      <c r="R47" s="132">
        <f t="shared" si="5"/>
        <v>1740.2347886034086</v>
      </c>
      <c r="T47" s="119">
        <f t="shared" si="6"/>
        <v>0</v>
      </c>
      <c r="U47" s="120">
        <f t="shared" si="7"/>
        <v>1740.2347886034086</v>
      </c>
    </row>
    <row r="48" spans="1:21" x14ac:dyDescent="0.25">
      <c r="A48" s="49"/>
      <c r="B48" s="47" t="s">
        <v>579</v>
      </c>
      <c r="C48" s="47" t="s">
        <v>585</v>
      </c>
      <c r="D48" s="54"/>
      <c r="E48" s="55">
        <v>24</v>
      </c>
      <c r="F48" s="55"/>
      <c r="G48" s="55"/>
      <c r="H48" s="55"/>
      <c r="I48" s="55"/>
      <c r="J48" s="55"/>
      <c r="K48" s="55"/>
      <c r="L48" s="55"/>
      <c r="M48" s="55"/>
      <c r="N48" s="52">
        <v>24</v>
      </c>
      <c r="O48" s="151">
        <f t="shared" si="2"/>
        <v>24</v>
      </c>
      <c r="P48" s="142">
        <f t="shared" si="3"/>
        <v>5.0815321242815722E-4</v>
      </c>
      <c r="Q48" s="143">
        <f t="shared" si="4"/>
        <v>5.0815321242815722E-2</v>
      </c>
      <c r="R48" s="132">
        <f t="shared" si="5"/>
        <v>2456.8020544989299</v>
      </c>
      <c r="T48" s="119">
        <f t="shared" si="6"/>
        <v>0</v>
      </c>
      <c r="U48" s="120">
        <f t="shared" si="7"/>
        <v>2456.8020544989299</v>
      </c>
    </row>
    <row r="49" spans="1:21" x14ac:dyDescent="0.25">
      <c r="A49" s="49"/>
      <c r="B49" s="47" t="s">
        <v>583</v>
      </c>
      <c r="C49" s="47" t="s">
        <v>589</v>
      </c>
      <c r="D49" s="54"/>
      <c r="E49" s="55">
        <v>19</v>
      </c>
      <c r="F49" s="55"/>
      <c r="G49" s="55"/>
      <c r="H49" s="55"/>
      <c r="I49" s="55"/>
      <c r="J49" s="55"/>
      <c r="K49" s="55"/>
      <c r="L49" s="55"/>
      <c r="M49" s="55"/>
      <c r="N49" s="52">
        <v>19</v>
      </c>
      <c r="O49" s="151">
        <f t="shared" si="2"/>
        <v>19</v>
      </c>
      <c r="P49" s="142">
        <f t="shared" si="3"/>
        <v>4.0228795983895781E-4</v>
      </c>
      <c r="Q49" s="143">
        <f t="shared" si="4"/>
        <v>4.0228795983895782E-2</v>
      </c>
      <c r="R49" s="132">
        <f t="shared" si="5"/>
        <v>1944.9682931449863</v>
      </c>
      <c r="T49" s="119">
        <f t="shared" si="6"/>
        <v>0</v>
      </c>
      <c r="U49" s="120">
        <f t="shared" si="7"/>
        <v>1944.9682931449863</v>
      </c>
    </row>
    <row r="50" spans="1:21" x14ac:dyDescent="0.25">
      <c r="A50" s="49"/>
      <c r="B50" s="47" t="s">
        <v>584</v>
      </c>
      <c r="C50" s="150" t="s">
        <v>590</v>
      </c>
      <c r="D50" s="54"/>
      <c r="E50" s="55">
        <v>12</v>
      </c>
      <c r="F50" s="55"/>
      <c r="G50" s="55"/>
      <c r="H50" s="55"/>
      <c r="I50" s="55"/>
      <c r="J50" s="55"/>
      <c r="K50" s="55"/>
      <c r="L50" s="55"/>
      <c r="M50" s="55"/>
      <c r="N50" s="52">
        <v>12</v>
      </c>
      <c r="O50" s="155">
        <f>(D50+E50+F50+G50+H50+I50+J50+K50+L50+M50)/365*197</f>
        <v>6.4767123287671229</v>
      </c>
      <c r="P50" s="142">
        <f t="shared" si="3"/>
        <v>1.371317573265027E-4</v>
      </c>
      <c r="Q50" s="143">
        <f t="shared" si="4"/>
        <v>1.371317573265027E-2</v>
      </c>
      <c r="R50" s="132">
        <f t="shared" si="5"/>
        <v>663.00000648806736</v>
      </c>
      <c r="T50" s="119">
        <f t="shared" si="6"/>
        <v>0</v>
      </c>
      <c r="U50" s="120">
        <f t="shared" si="7"/>
        <v>663.00000648806736</v>
      </c>
    </row>
    <row r="51" spans="1:21" x14ac:dyDescent="0.25">
      <c r="A51" s="49"/>
      <c r="B51" s="47" t="s">
        <v>733</v>
      </c>
      <c r="C51" s="47" t="s">
        <v>734</v>
      </c>
      <c r="D51" s="54"/>
      <c r="E51" s="55"/>
      <c r="F51" s="55"/>
      <c r="G51" s="55">
        <v>17</v>
      </c>
      <c r="H51" s="55"/>
      <c r="I51" s="55"/>
      <c r="J51" s="55"/>
      <c r="K51" s="55"/>
      <c r="L51" s="55"/>
      <c r="M51" s="55"/>
      <c r="N51" s="52">
        <v>17</v>
      </c>
      <c r="O51" s="151">
        <f t="shared" si="2"/>
        <v>17</v>
      </c>
      <c r="P51" s="142">
        <f t="shared" si="3"/>
        <v>3.5994185880327802E-4</v>
      </c>
      <c r="Q51" s="143">
        <f t="shared" si="4"/>
        <v>3.5994185880327802E-2</v>
      </c>
      <c r="R51" s="132">
        <f t="shared" si="5"/>
        <v>1740.2347886034086</v>
      </c>
      <c r="T51" s="119">
        <f t="shared" si="6"/>
        <v>0</v>
      </c>
      <c r="U51" s="120">
        <f t="shared" si="7"/>
        <v>1740.2347886034086</v>
      </c>
    </row>
    <row r="52" spans="1:21" x14ac:dyDescent="0.25">
      <c r="A52" s="49"/>
      <c r="B52" s="47" t="s">
        <v>756</v>
      </c>
      <c r="C52" s="47" t="s">
        <v>826</v>
      </c>
      <c r="D52" s="54"/>
      <c r="E52" s="55"/>
      <c r="F52" s="55"/>
      <c r="G52" s="55">
        <v>65</v>
      </c>
      <c r="H52" s="55"/>
      <c r="I52" s="55"/>
      <c r="J52" s="55"/>
      <c r="K52" s="55"/>
      <c r="L52" s="55"/>
      <c r="M52" s="55"/>
      <c r="N52" s="52">
        <v>65</v>
      </c>
      <c r="O52" s="151">
        <f t="shared" si="2"/>
        <v>65</v>
      </c>
      <c r="P52" s="142">
        <f t="shared" si="3"/>
        <v>1.3762482836595924E-3</v>
      </c>
      <c r="Q52" s="143">
        <f t="shared" si="4"/>
        <v>0.13762482836595924</v>
      </c>
      <c r="R52" s="132">
        <f t="shared" si="5"/>
        <v>6653.8388976012684</v>
      </c>
      <c r="S52" s="144">
        <v>30972</v>
      </c>
      <c r="T52" s="119">
        <f t="shared" si="6"/>
        <v>9805.4065432660918</v>
      </c>
      <c r="U52" s="120">
        <f t="shared" si="7"/>
        <v>16459.245440867358</v>
      </c>
    </row>
    <row r="53" spans="1:21" x14ac:dyDescent="0.25">
      <c r="A53" s="49"/>
      <c r="B53" s="47" t="s">
        <v>769</v>
      </c>
      <c r="C53" s="47" t="s">
        <v>802</v>
      </c>
      <c r="D53" s="54"/>
      <c r="E53" s="55"/>
      <c r="F53" s="55"/>
      <c r="G53" s="55">
        <v>37</v>
      </c>
      <c r="H53" s="55">
        <v>135</v>
      </c>
      <c r="I53" s="55"/>
      <c r="J53" s="55"/>
      <c r="K53" s="55"/>
      <c r="L53" s="55"/>
      <c r="M53" s="55"/>
      <c r="N53" s="52">
        <v>172</v>
      </c>
      <c r="O53" s="151">
        <f t="shared" si="2"/>
        <v>172</v>
      </c>
      <c r="P53" s="142">
        <f t="shared" si="3"/>
        <v>3.6417646890684599E-3</v>
      </c>
      <c r="Q53" s="143">
        <f t="shared" si="4"/>
        <v>0.36417646890684596</v>
      </c>
      <c r="R53" s="132">
        <f t="shared" si="5"/>
        <v>17607.081390575662</v>
      </c>
      <c r="S53" s="144">
        <v>100484</v>
      </c>
      <c r="T53" s="119">
        <f t="shared" si="6"/>
        <v>31812.168122612358</v>
      </c>
      <c r="U53" s="120">
        <f t="shared" si="7"/>
        <v>49419.249513188021</v>
      </c>
    </row>
    <row r="54" spans="1:21" x14ac:dyDescent="0.25">
      <c r="A54" s="49"/>
      <c r="B54" s="47" t="s">
        <v>785</v>
      </c>
      <c r="C54" s="47" t="s">
        <v>786</v>
      </c>
      <c r="D54" s="54"/>
      <c r="E54" s="55">
        <v>38</v>
      </c>
      <c r="F54" s="55"/>
      <c r="G54" s="55"/>
      <c r="H54" s="55"/>
      <c r="I54" s="55"/>
      <c r="J54" s="55"/>
      <c r="K54" s="55"/>
      <c r="L54" s="55"/>
      <c r="M54" s="55"/>
      <c r="N54" s="52">
        <v>38</v>
      </c>
      <c r="O54" s="151">
        <f t="shared" si="2"/>
        <v>38</v>
      </c>
      <c r="P54" s="142">
        <f t="shared" si="3"/>
        <v>8.0457591967791561E-4</v>
      </c>
      <c r="Q54" s="143">
        <f t="shared" si="4"/>
        <v>8.0457591967791564E-2</v>
      </c>
      <c r="R54" s="132">
        <f t="shared" si="5"/>
        <v>3889.9365862899726</v>
      </c>
      <c r="T54" s="119">
        <f t="shared" si="6"/>
        <v>0</v>
      </c>
      <c r="U54" s="120">
        <f t="shared" si="7"/>
        <v>3889.9365862899726</v>
      </c>
    </row>
    <row r="55" spans="1:21" x14ac:dyDescent="0.25">
      <c r="A55" s="49"/>
      <c r="B55" s="47" t="s">
        <v>788</v>
      </c>
      <c r="C55" s="47" t="s">
        <v>811</v>
      </c>
      <c r="D55" s="54"/>
      <c r="E55" s="55"/>
      <c r="F55" s="55"/>
      <c r="G55" s="55"/>
      <c r="H55" s="55"/>
      <c r="I55" s="55"/>
      <c r="J55" s="55"/>
      <c r="K55" s="55"/>
      <c r="L55" s="55"/>
      <c r="M55" s="55">
        <v>53</v>
      </c>
      <c r="N55" s="52">
        <v>53</v>
      </c>
      <c r="O55" s="151">
        <f t="shared" si="2"/>
        <v>53</v>
      </c>
      <c r="P55" s="142">
        <f t="shared" si="3"/>
        <v>1.1221716774455139E-3</v>
      </c>
      <c r="Q55" s="143">
        <f t="shared" si="4"/>
        <v>0.11221716774455139</v>
      </c>
      <c r="R55" s="132">
        <f t="shared" si="5"/>
        <v>5425.4378703518041</v>
      </c>
      <c r="S55" s="144">
        <v>181728</v>
      </c>
      <c r="T55" s="119">
        <f t="shared" si="6"/>
        <v>57533.156408842187</v>
      </c>
      <c r="U55" s="120">
        <f t="shared" si="7"/>
        <v>62958.594279193989</v>
      </c>
    </row>
    <row r="56" spans="1:21" x14ac:dyDescent="0.25">
      <c r="A56" s="49"/>
      <c r="B56" s="49"/>
      <c r="C56" s="136" t="s">
        <v>875</v>
      </c>
      <c r="D56" s="138"/>
      <c r="M56" s="17">
        <v>197</v>
      </c>
      <c r="N56" s="137">
        <v>197</v>
      </c>
      <c r="O56" s="151">
        <f t="shared" si="2"/>
        <v>197</v>
      </c>
      <c r="P56" s="142">
        <f t="shared" si="3"/>
        <v>4.1710909520144574E-3</v>
      </c>
      <c r="Q56" s="143">
        <f t="shared" si="4"/>
        <v>0.41710909520144573</v>
      </c>
      <c r="R56" s="132">
        <f t="shared" si="5"/>
        <v>20166.250197345384</v>
      </c>
      <c r="S56" s="144">
        <v>0</v>
      </c>
      <c r="T56" s="119">
        <f t="shared" si="6"/>
        <v>0</v>
      </c>
      <c r="U56" s="120">
        <f t="shared" si="7"/>
        <v>20166.250197345384</v>
      </c>
    </row>
    <row r="57" spans="1:21" x14ac:dyDescent="0.25">
      <c r="A57" s="49"/>
      <c r="B57" s="49"/>
      <c r="C57" s="136" t="s">
        <v>876</v>
      </c>
      <c r="D57" s="138"/>
      <c r="M57" s="17">
        <v>91</v>
      </c>
      <c r="N57" s="137">
        <v>91</v>
      </c>
      <c r="O57" s="151">
        <f t="shared" si="2"/>
        <v>91</v>
      </c>
      <c r="P57" s="142">
        <f t="shared" si="3"/>
        <v>1.9267475971234294E-3</v>
      </c>
      <c r="Q57" s="143">
        <f t="shared" si="4"/>
        <v>0.19267475971234294</v>
      </c>
      <c r="R57" s="132">
        <f t="shared" si="5"/>
        <v>9315.3744566417754</v>
      </c>
      <c r="S57" s="144">
        <v>22260</v>
      </c>
      <c r="T57" s="119">
        <f t="shared" si="6"/>
        <v>7047.2797899103452</v>
      </c>
      <c r="U57" s="120">
        <f t="shared" si="7"/>
        <v>16362.65424655212</v>
      </c>
    </row>
    <row r="58" spans="1:21" x14ac:dyDescent="0.25">
      <c r="A58" s="49"/>
      <c r="B58" s="47" t="s">
        <v>803</v>
      </c>
      <c r="C58" s="47" t="s">
        <v>804</v>
      </c>
      <c r="D58" s="54"/>
      <c r="E58" s="55"/>
      <c r="F58" s="55"/>
      <c r="G58" s="55"/>
      <c r="H58" s="55">
        <v>833</v>
      </c>
      <c r="I58" s="55"/>
      <c r="J58" s="55"/>
      <c r="K58" s="55"/>
      <c r="L58" s="55"/>
      <c r="M58" s="55"/>
      <c r="N58" s="52">
        <v>833</v>
      </c>
      <c r="O58" s="151">
        <f t="shared" si="2"/>
        <v>833</v>
      </c>
      <c r="P58" s="142">
        <f t="shared" si="3"/>
        <v>1.7637151081360623E-2</v>
      </c>
      <c r="Q58" s="143">
        <f t="shared" si="4"/>
        <v>1.7637151081360622</v>
      </c>
      <c r="R58" s="132">
        <f t="shared" si="5"/>
        <v>85271.504641567022</v>
      </c>
      <c r="S58" s="154">
        <f>442496+362385</f>
        <v>804881</v>
      </c>
      <c r="T58" s="119">
        <f t="shared" si="6"/>
        <v>254816.7836739815</v>
      </c>
      <c r="U58" s="120">
        <f t="shared" si="7"/>
        <v>340088.2883155485</v>
      </c>
    </row>
    <row r="59" spans="1:21" x14ac:dyDescent="0.25">
      <c r="A59" s="49"/>
      <c r="B59" s="47" t="s">
        <v>812</v>
      </c>
      <c r="C59" s="150" t="s">
        <v>813</v>
      </c>
      <c r="D59" s="54"/>
      <c r="E59" s="55">
        <v>12</v>
      </c>
      <c r="F59" s="55"/>
      <c r="G59" s="55"/>
      <c r="H59" s="55"/>
      <c r="I59" s="55"/>
      <c r="J59" s="55"/>
      <c r="K59" s="55"/>
      <c r="L59" s="55"/>
      <c r="M59" s="55"/>
      <c r="N59" s="52">
        <v>12</v>
      </c>
      <c r="O59" s="155">
        <f>(D59+E59+F59+G59+H59+I59+J59+K59+L59+M59)/365*197</f>
        <v>6.4767123287671229</v>
      </c>
      <c r="P59" s="142">
        <f t="shared" si="3"/>
        <v>1.371317573265027E-4</v>
      </c>
      <c r="Q59" s="143">
        <f t="shared" si="4"/>
        <v>1.371317573265027E-2</v>
      </c>
      <c r="R59" s="132">
        <f t="shared" si="5"/>
        <v>663.00000648806736</v>
      </c>
      <c r="T59" s="119">
        <f t="shared" si="6"/>
        <v>0</v>
      </c>
      <c r="U59" s="120">
        <f t="shared" si="7"/>
        <v>663.00000648806736</v>
      </c>
    </row>
    <row r="60" spans="1:21" x14ac:dyDescent="0.25">
      <c r="A60" s="49"/>
      <c r="B60" s="47" t="s">
        <v>814</v>
      </c>
      <c r="C60" s="150" t="s">
        <v>815</v>
      </c>
      <c r="D60" s="54"/>
      <c r="E60" s="55">
        <v>12</v>
      </c>
      <c r="F60" s="55"/>
      <c r="G60" s="55"/>
      <c r="H60" s="55"/>
      <c r="I60" s="55"/>
      <c r="J60" s="55"/>
      <c r="K60" s="55"/>
      <c r="L60" s="55"/>
      <c r="M60" s="55"/>
      <c r="N60" s="52">
        <v>12</v>
      </c>
      <c r="O60" s="155">
        <f>(D60+E60+F60+G60+H60+I60+J60+K60+L60+M60)/365*197</f>
        <v>6.4767123287671229</v>
      </c>
      <c r="P60" s="142">
        <f t="shared" si="3"/>
        <v>1.371317573265027E-4</v>
      </c>
      <c r="Q60" s="143">
        <f t="shared" si="4"/>
        <v>1.371317573265027E-2</v>
      </c>
      <c r="R60" s="132">
        <f t="shared" si="5"/>
        <v>663.00000648806736</v>
      </c>
      <c r="T60" s="119">
        <f t="shared" si="6"/>
        <v>0</v>
      </c>
      <c r="U60" s="120">
        <f t="shared" si="7"/>
        <v>663.00000648806736</v>
      </c>
    </row>
    <row r="61" spans="1:21" x14ac:dyDescent="0.25">
      <c r="A61" s="49"/>
      <c r="B61" s="47" t="s">
        <v>816</v>
      </c>
      <c r="C61" s="150" t="s">
        <v>819</v>
      </c>
      <c r="D61" s="54"/>
      <c r="E61" s="55">
        <v>22</v>
      </c>
      <c r="F61" s="55"/>
      <c r="G61" s="55"/>
      <c r="H61" s="55"/>
      <c r="I61" s="55"/>
      <c r="J61" s="55"/>
      <c r="K61" s="55"/>
      <c r="L61" s="55"/>
      <c r="M61" s="55"/>
      <c r="N61" s="52">
        <v>22</v>
      </c>
      <c r="O61" s="155">
        <f>(D61+E61+F61+G61+H61+I61+J61+K61+L61+M61)/365*197</f>
        <v>11.873972602739727</v>
      </c>
      <c r="P61" s="142">
        <f t="shared" si="3"/>
        <v>2.5140822176525498E-4</v>
      </c>
      <c r="Q61" s="143">
        <f t="shared" si="4"/>
        <v>2.5140822176525499E-2</v>
      </c>
      <c r="R61" s="132">
        <f t="shared" si="5"/>
        <v>1215.5000118947903</v>
      </c>
      <c r="T61" s="119">
        <f t="shared" si="6"/>
        <v>0</v>
      </c>
      <c r="U61" s="120">
        <f t="shared" si="7"/>
        <v>1215.5000118947903</v>
      </c>
    </row>
    <row r="62" spans="1:21" x14ac:dyDescent="0.25">
      <c r="A62" s="49"/>
      <c r="B62" s="47" t="s">
        <v>817</v>
      </c>
      <c r="C62" s="150" t="s">
        <v>818</v>
      </c>
      <c r="D62" s="54"/>
      <c r="E62" s="55">
        <v>17</v>
      </c>
      <c r="F62" s="55"/>
      <c r="G62" s="55"/>
      <c r="H62" s="55"/>
      <c r="I62" s="55"/>
      <c r="J62" s="55"/>
      <c r="K62" s="55"/>
      <c r="L62" s="55"/>
      <c r="M62" s="55"/>
      <c r="N62" s="52">
        <v>17</v>
      </c>
      <c r="O62" s="155">
        <f>(D62+E62+F62+G62+H62+I62+J62+K62+L62+M62)/365*197</f>
        <v>9.1753424657534257</v>
      </c>
      <c r="P62" s="142">
        <f t="shared" si="3"/>
        <v>1.9426998954587884E-4</v>
      </c>
      <c r="Q62" s="143">
        <f t="shared" si="4"/>
        <v>1.9426998954587885E-2</v>
      </c>
      <c r="R62" s="132">
        <f t="shared" si="5"/>
        <v>939.25000919142894</v>
      </c>
      <c r="T62" s="119">
        <f t="shared" si="6"/>
        <v>0</v>
      </c>
      <c r="U62" s="120">
        <f t="shared" si="7"/>
        <v>939.25000919142894</v>
      </c>
    </row>
    <row r="63" spans="1:21" x14ac:dyDescent="0.25">
      <c r="A63" s="49"/>
      <c r="B63" s="47" t="s">
        <v>821</v>
      </c>
      <c r="C63" s="47" t="s">
        <v>934</v>
      </c>
      <c r="D63" s="54"/>
      <c r="E63" s="55">
        <v>65</v>
      </c>
      <c r="F63" s="55"/>
      <c r="G63" s="55"/>
      <c r="H63" s="55"/>
      <c r="I63" s="55"/>
      <c r="J63" s="55"/>
      <c r="K63" s="55"/>
      <c r="L63" s="55"/>
      <c r="M63" s="55"/>
      <c r="N63" s="52">
        <v>65</v>
      </c>
      <c r="O63" s="151">
        <f t="shared" si="2"/>
        <v>65</v>
      </c>
      <c r="P63" s="142">
        <f t="shared" si="3"/>
        <v>1.3762482836595924E-3</v>
      </c>
      <c r="Q63" s="143">
        <f t="shared" si="4"/>
        <v>0.13762482836595924</v>
      </c>
      <c r="R63" s="132">
        <f t="shared" si="5"/>
        <v>6653.8388976012684</v>
      </c>
      <c r="S63" s="144">
        <v>62603</v>
      </c>
      <c r="T63" s="119">
        <f t="shared" si="6"/>
        <v>19819.445493609943</v>
      </c>
      <c r="U63" s="120">
        <f t="shared" si="7"/>
        <v>26473.284391211211</v>
      </c>
    </row>
    <row r="64" spans="1:21" x14ac:dyDescent="0.25">
      <c r="A64" s="49"/>
      <c r="B64" s="47" t="s">
        <v>829</v>
      </c>
      <c r="C64" s="47" t="s">
        <v>828</v>
      </c>
      <c r="D64" s="54"/>
      <c r="E64" s="55"/>
      <c r="F64" s="55">
        <v>54</v>
      </c>
      <c r="G64" s="55"/>
      <c r="H64" s="55"/>
      <c r="I64" s="55"/>
      <c r="J64" s="55"/>
      <c r="K64" s="55"/>
      <c r="L64" s="55"/>
      <c r="M64" s="55"/>
      <c r="N64" s="52">
        <v>54</v>
      </c>
      <c r="O64" s="151">
        <f t="shared" si="2"/>
        <v>54</v>
      </c>
      <c r="P64" s="142">
        <f t="shared" si="3"/>
        <v>1.1433447279633538E-3</v>
      </c>
      <c r="Q64" s="143">
        <f t="shared" si="4"/>
        <v>0.11433447279633538</v>
      </c>
      <c r="R64" s="132"/>
      <c r="T64" s="119">
        <f t="shared" si="6"/>
        <v>0</v>
      </c>
      <c r="U64" s="120">
        <f t="shared" si="7"/>
        <v>0</v>
      </c>
    </row>
    <row r="65" spans="1:21" x14ac:dyDescent="0.25">
      <c r="A65" s="49"/>
      <c r="B65" s="47" t="s">
        <v>852</v>
      </c>
      <c r="C65" s="47" t="s">
        <v>853</v>
      </c>
      <c r="D65" s="54"/>
      <c r="E65" s="55">
        <v>23</v>
      </c>
      <c r="F65" s="55"/>
      <c r="G65" s="55"/>
      <c r="H65" s="55"/>
      <c r="I65" s="55"/>
      <c r="J65" s="55"/>
      <c r="K65" s="55"/>
      <c r="L65" s="55"/>
      <c r="M65" s="55"/>
      <c r="N65" s="52">
        <v>23</v>
      </c>
      <c r="O65" s="151">
        <f t="shared" si="2"/>
        <v>23</v>
      </c>
      <c r="P65" s="142">
        <f t="shared" si="3"/>
        <v>4.8698016191031732E-4</v>
      </c>
      <c r="Q65" s="143">
        <f t="shared" si="4"/>
        <v>4.8698016191031729E-2</v>
      </c>
      <c r="R65" s="132">
        <f t="shared" si="5"/>
        <v>2354.4353022281412</v>
      </c>
      <c r="S65" s="144">
        <v>3923</v>
      </c>
      <c r="T65" s="119">
        <f t="shared" si="6"/>
        <v>1241.9801714204079</v>
      </c>
      <c r="U65" s="120">
        <f t="shared" si="7"/>
        <v>3596.4154736485489</v>
      </c>
    </row>
    <row r="66" spans="1:21" x14ac:dyDescent="0.25">
      <c r="A66" s="49"/>
      <c r="B66" s="47" t="s">
        <v>866</v>
      </c>
      <c r="C66" s="47" t="s">
        <v>176</v>
      </c>
      <c r="D66" s="54"/>
      <c r="E66" s="55"/>
      <c r="F66" s="55"/>
      <c r="G66" s="55">
        <v>5</v>
      </c>
      <c r="H66" s="55"/>
      <c r="I66" s="55"/>
      <c r="J66" s="55"/>
      <c r="K66" s="55"/>
      <c r="L66" s="55"/>
      <c r="M66" s="55"/>
      <c r="N66" s="52">
        <v>5</v>
      </c>
      <c r="O66" s="151">
        <f t="shared" si="2"/>
        <v>5</v>
      </c>
      <c r="P66" s="142">
        <f t="shared" si="3"/>
        <v>1.0586525258919942E-4</v>
      </c>
      <c r="Q66" s="143">
        <f t="shared" si="4"/>
        <v>1.0586525258919942E-2</v>
      </c>
      <c r="R66" s="132">
        <f t="shared" si="5"/>
        <v>511.83376135394371</v>
      </c>
      <c r="S66" s="144"/>
      <c r="T66" s="119">
        <f t="shared" si="6"/>
        <v>0</v>
      </c>
      <c r="U66" s="120">
        <f t="shared" si="7"/>
        <v>511.83376135394371</v>
      </c>
    </row>
    <row r="67" spans="1:21" x14ac:dyDescent="0.25">
      <c r="A67" s="49"/>
      <c r="B67" s="47" t="s">
        <v>877</v>
      </c>
      <c r="C67" s="47" t="s">
        <v>930</v>
      </c>
      <c r="D67" s="54"/>
      <c r="E67" s="55"/>
      <c r="F67" s="55"/>
      <c r="G67" s="55"/>
      <c r="H67" s="55"/>
      <c r="I67" s="55"/>
      <c r="J67" s="55"/>
      <c r="K67" s="55"/>
      <c r="L67" s="55"/>
      <c r="M67" s="55">
        <v>4</v>
      </c>
      <c r="N67" s="52">
        <v>4</v>
      </c>
      <c r="O67" s="151">
        <f t="shared" si="2"/>
        <v>4</v>
      </c>
      <c r="P67" s="142">
        <f t="shared" si="3"/>
        <v>8.4692202071359532E-5</v>
      </c>
      <c r="Q67" s="143">
        <f t="shared" si="4"/>
        <v>8.4692202071359537E-3</v>
      </c>
      <c r="R67" s="132">
        <f t="shared" si="5"/>
        <v>409.46700908315501</v>
      </c>
      <c r="S67" s="144"/>
      <c r="T67" s="119">
        <f t="shared" si="6"/>
        <v>0</v>
      </c>
      <c r="U67" s="120">
        <f t="shared" si="7"/>
        <v>409.46700908315501</v>
      </c>
    </row>
    <row r="68" spans="1:21" x14ac:dyDescent="0.25">
      <c r="A68" s="49"/>
      <c r="B68" s="47" t="s">
        <v>880</v>
      </c>
      <c r="C68" s="47" t="s">
        <v>881</v>
      </c>
      <c r="D68" s="54">
        <v>103</v>
      </c>
      <c r="E68" s="55"/>
      <c r="F68" s="55"/>
      <c r="G68" s="149">
        <v>80</v>
      </c>
      <c r="H68" s="55"/>
      <c r="I68" s="55"/>
      <c r="J68" s="55"/>
      <c r="K68" s="55"/>
      <c r="L68" s="55"/>
      <c r="M68" s="55"/>
      <c r="N68" s="52">
        <v>183</v>
      </c>
      <c r="O68" s="153">
        <f>D68+E68+F68+G68/365*248+H68+I68+J68+K68+L68+M68</f>
        <v>157.35616438356163</v>
      </c>
      <c r="P68" s="142">
        <f>+$O68/$O$102</f>
        <v>3.3317100177866674E-3</v>
      </c>
      <c r="Q68" s="143">
        <f t="shared" si="4"/>
        <v>0.33317100177866676</v>
      </c>
      <c r="R68" s="132">
        <f>Q68*Q$13/100</f>
        <v>16108.039497733565</v>
      </c>
      <c r="S68" s="144">
        <f>38749</f>
        <v>38749</v>
      </c>
      <c r="T68" s="119">
        <f t="shared" si="6"/>
        <v>12267.522218294518</v>
      </c>
      <c r="U68" s="120">
        <f t="shared" si="7"/>
        <v>28375.561716028082</v>
      </c>
    </row>
    <row r="69" spans="1:21" x14ac:dyDescent="0.25">
      <c r="A69" s="49"/>
      <c r="B69" s="47" t="s">
        <v>886</v>
      </c>
      <c r="C69" s="47" t="s">
        <v>935</v>
      </c>
      <c r="D69" s="54"/>
      <c r="E69" s="55"/>
      <c r="F69" s="55"/>
      <c r="G69" s="149">
        <v>35</v>
      </c>
      <c r="H69" s="55"/>
      <c r="I69" s="55"/>
      <c r="J69" s="55"/>
      <c r="K69" s="55"/>
      <c r="L69" s="55"/>
      <c r="M69" s="55"/>
      <c r="N69" s="52">
        <v>35</v>
      </c>
      <c r="O69" s="153">
        <f>D69+E69+F69+G69/365*360+H69+I69+J69+K69+L69+M69</f>
        <v>34.520547945205479</v>
      </c>
      <c r="P69" s="142">
        <f t="shared" si="3"/>
        <v>7.3090530554734937E-4</v>
      </c>
      <c r="Q69" s="143">
        <f t="shared" si="4"/>
        <v>7.3090530554734939E-2</v>
      </c>
      <c r="R69" s="132">
        <f t="shared" si="5"/>
        <v>3533.756379758735</v>
      </c>
      <c r="S69" s="144">
        <v>25674</v>
      </c>
      <c r="T69" s="119"/>
      <c r="U69" s="120">
        <f t="shared" si="7"/>
        <v>3533.756379758735</v>
      </c>
    </row>
    <row r="70" spans="1:21" x14ac:dyDescent="0.25">
      <c r="A70" s="47" t="s">
        <v>220</v>
      </c>
      <c r="B70" s="46"/>
      <c r="C70" s="46"/>
      <c r="D70" s="54">
        <v>407</v>
      </c>
      <c r="E70" s="55">
        <v>683</v>
      </c>
      <c r="F70" s="55">
        <v>77</v>
      </c>
      <c r="G70" s="55">
        <v>1019</v>
      </c>
      <c r="H70" s="55">
        <v>1103</v>
      </c>
      <c r="I70" s="55"/>
      <c r="J70" s="55"/>
      <c r="K70" s="55"/>
      <c r="L70" s="55"/>
      <c r="M70" s="55">
        <v>618</v>
      </c>
      <c r="N70" s="52">
        <v>3907</v>
      </c>
      <c r="O70" s="151">
        <f t="shared" si="2"/>
        <v>3907</v>
      </c>
      <c r="P70" s="142">
        <f t="shared" si="3"/>
        <v>8.2723108373200432E-2</v>
      </c>
      <c r="Q70" s="143" t="str">
        <f t="shared" si="4"/>
        <v/>
      </c>
      <c r="T70" s="119"/>
      <c r="U70" s="120">
        <f t="shared" si="7"/>
        <v>0</v>
      </c>
    </row>
    <row r="71" spans="1:21" x14ac:dyDescent="0.25">
      <c r="A71" s="47" t="s">
        <v>466</v>
      </c>
      <c r="B71" s="47" t="s">
        <v>235</v>
      </c>
      <c r="C71" s="47" t="s">
        <v>464</v>
      </c>
      <c r="D71" s="54">
        <v>29</v>
      </c>
      <c r="E71" s="55">
        <v>177</v>
      </c>
      <c r="F71" s="55">
        <v>127</v>
      </c>
      <c r="G71" s="55">
        <v>35</v>
      </c>
      <c r="H71" s="55">
        <v>417</v>
      </c>
      <c r="I71" s="55"/>
      <c r="J71" s="55">
        <v>74</v>
      </c>
      <c r="K71" s="55">
        <v>205</v>
      </c>
      <c r="L71" s="55"/>
      <c r="M71" s="55"/>
      <c r="N71" s="52">
        <v>1064</v>
      </c>
      <c r="O71" s="151">
        <f t="shared" si="2"/>
        <v>1064</v>
      </c>
      <c r="P71" s="142">
        <f t="shared" si="3"/>
        <v>2.2528125750981638E-2</v>
      </c>
      <c r="Q71" s="143">
        <f t="shared" si="4"/>
        <v>2.2528125750981638</v>
      </c>
      <c r="T71" s="119"/>
      <c r="U71" s="120">
        <f t="shared" si="7"/>
        <v>0</v>
      </c>
    </row>
    <row r="72" spans="1:21" x14ac:dyDescent="0.25">
      <c r="A72" s="49"/>
      <c r="B72" s="49"/>
      <c r="C72" s="136" t="s">
        <v>469</v>
      </c>
      <c r="D72" s="138"/>
      <c r="K72" s="17">
        <v>37</v>
      </c>
      <c r="M72" s="17"/>
      <c r="N72" s="137">
        <v>37</v>
      </c>
      <c r="O72" s="151">
        <f t="shared" si="2"/>
        <v>37</v>
      </c>
      <c r="P72" s="142">
        <f t="shared" si="3"/>
        <v>7.8340286916007572E-4</v>
      </c>
      <c r="Q72" s="143">
        <f t="shared" si="4"/>
        <v>7.834028691600757E-2</v>
      </c>
      <c r="S72" s="145"/>
      <c r="T72" s="119"/>
      <c r="U72" s="120">
        <f t="shared" si="7"/>
        <v>0</v>
      </c>
    </row>
    <row r="73" spans="1:21" x14ac:dyDescent="0.25">
      <c r="A73" s="49"/>
      <c r="B73" s="47" t="s">
        <v>236</v>
      </c>
      <c r="C73" s="47" t="s">
        <v>465</v>
      </c>
      <c r="D73" s="54"/>
      <c r="E73" s="55">
        <v>4</v>
      </c>
      <c r="F73" s="55">
        <v>308</v>
      </c>
      <c r="G73" s="55">
        <v>41</v>
      </c>
      <c r="H73" s="55"/>
      <c r="I73" s="55"/>
      <c r="J73" s="55"/>
      <c r="K73" s="55"/>
      <c r="L73" s="55"/>
      <c r="M73" s="55">
        <v>27</v>
      </c>
      <c r="N73" s="52">
        <v>380</v>
      </c>
      <c r="O73" s="151">
        <f t="shared" si="2"/>
        <v>380</v>
      </c>
      <c r="P73" s="142">
        <f t="shared" si="3"/>
        <v>8.045759196779155E-3</v>
      </c>
      <c r="Q73" s="143">
        <f t="shared" si="4"/>
        <v>0.80457591967791553</v>
      </c>
      <c r="S73" s="145">
        <v>95351</v>
      </c>
      <c r="T73" s="119">
        <f t="shared" si="6"/>
        <v>30187.114791003652</v>
      </c>
      <c r="U73" s="120">
        <f t="shared" si="7"/>
        <v>30187.114791003652</v>
      </c>
    </row>
    <row r="74" spans="1:21" x14ac:dyDescent="0.25">
      <c r="A74" s="49"/>
      <c r="B74" s="47" t="s">
        <v>237</v>
      </c>
      <c r="C74" s="47" t="s">
        <v>467</v>
      </c>
      <c r="D74" s="54">
        <v>5207</v>
      </c>
      <c r="E74" s="55">
        <v>173</v>
      </c>
      <c r="F74" s="55">
        <v>2283</v>
      </c>
      <c r="G74" s="55">
        <v>94</v>
      </c>
      <c r="H74" s="55">
        <v>79</v>
      </c>
      <c r="I74" s="55">
        <v>6</v>
      </c>
      <c r="J74" s="55">
        <v>6</v>
      </c>
      <c r="K74" s="55"/>
      <c r="L74" s="55">
        <v>396</v>
      </c>
      <c r="M74" s="55">
        <v>204.85</v>
      </c>
      <c r="N74" s="52">
        <v>8448.85</v>
      </c>
      <c r="O74" s="151">
        <f t="shared" si="2"/>
        <v>8448.85</v>
      </c>
      <c r="P74" s="142">
        <f t="shared" si="3"/>
        <v>0.17888792786765151</v>
      </c>
      <c r="Q74" s="143">
        <f t="shared" si="4"/>
        <v>17.888792786765151</v>
      </c>
      <c r="T74" s="119"/>
      <c r="U74" s="120">
        <f t="shared" si="7"/>
        <v>0</v>
      </c>
    </row>
    <row r="75" spans="1:21" x14ac:dyDescent="0.25">
      <c r="A75" s="49"/>
      <c r="B75" s="47" t="s">
        <v>238</v>
      </c>
      <c r="C75" s="47" t="s">
        <v>468</v>
      </c>
      <c r="D75" s="54">
        <v>12</v>
      </c>
      <c r="E75" s="55">
        <v>385</v>
      </c>
      <c r="F75" s="55">
        <v>171</v>
      </c>
      <c r="G75" s="55">
        <v>318</v>
      </c>
      <c r="H75" s="55">
        <v>208</v>
      </c>
      <c r="I75" s="55">
        <v>19</v>
      </c>
      <c r="J75" s="55">
        <v>19</v>
      </c>
      <c r="K75" s="55">
        <v>34</v>
      </c>
      <c r="L75" s="55"/>
      <c r="M75" s="55"/>
      <c r="N75" s="52">
        <v>1166</v>
      </c>
      <c r="O75" s="151">
        <f t="shared" si="2"/>
        <v>1166</v>
      </c>
      <c r="P75" s="142">
        <f t="shared" si="3"/>
        <v>2.4687776903801303E-2</v>
      </c>
      <c r="Q75" s="143">
        <f t="shared" si="4"/>
        <v>2.4687776903801302</v>
      </c>
      <c r="T75" s="119"/>
      <c r="U75" s="120">
        <f t="shared" si="7"/>
        <v>0</v>
      </c>
    </row>
    <row r="76" spans="1:21" x14ac:dyDescent="0.25">
      <c r="A76" s="49"/>
      <c r="B76" s="47" t="s">
        <v>239</v>
      </c>
      <c r="C76" s="47" t="s">
        <v>469</v>
      </c>
      <c r="D76" s="54">
        <v>1666</v>
      </c>
      <c r="E76" s="55">
        <v>11479</v>
      </c>
      <c r="F76" s="55">
        <v>2113</v>
      </c>
      <c r="G76" s="55">
        <v>11160</v>
      </c>
      <c r="H76" s="55">
        <v>329</v>
      </c>
      <c r="I76" s="55">
        <v>49</v>
      </c>
      <c r="J76" s="55">
        <v>50</v>
      </c>
      <c r="K76" s="55">
        <v>82</v>
      </c>
      <c r="L76" s="55">
        <v>15</v>
      </c>
      <c r="M76" s="55">
        <v>989</v>
      </c>
      <c r="N76" s="52">
        <v>27932</v>
      </c>
      <c r="O76" s="151">
        <f t="shared" si="2"/>
        <v>27932</v>
      </c>
      <c r="P76" s="142">
        <f t="shared" si="3"/>
        <v>0.59140564706430365</v>
      </c>
      <c r="Q76" s="143">
        <f t="shared" si="4"/>
        <v>59.140564706430368</v>
      </c>
      <c r="T76" s="119"/>
      <c r="U76" s="120">
        <f t="shared" si="7"/>
        <v>0</v>
      </c>
    </row>
    <row r="77" spans="1:21" x14ac:dyDescent="0.25">
      <c r="A77" s="49"/>
      <c r="B77" s="47" t="s">
        <v>240</v>
      </c>
      <c r="C77" s="47" t="s">
        <v>470</v>
      </c>
      <c r="D77" s="54">
        <v>419</v>
      </c>
      <c r="E77" s="55">
        <v>148</v>
      </c>
      <c r="F77" s="55">
        <v>281</v>
      </c>
      <c r="G77" s="55"/>
      <c r="H77" s="55"/>
      <c r="I77" s="55"/>
      <c r="J77" s="55"/>
      <c r="K77" s="55"/>
      <c r="L77" s="55"/>
      <c r="M77" s="55"/>
      <c r="N77" s="52">
        <v>848</v>
      </c>
      <c r="O77" s="151">
        <f t="shared" si="2"/>
        <v>848</v>
      </c>
      <c r="P77" s="142">
        <f t="shared" si="3"/>
        <v>1.7954746839128222E-2</v>
      </c>
      <c r="Q77" s="143">
        <f t="shared" si="4"/>
        <v>1.7954746839128222</v>
      </c>
      <c r="T77" s="119"/>
      <c r="U77" s="120">
        <f t="shared" si="7"/>
        <v>0</v>
      </c>
    </row>
    <row r="78" spans="1:21" x14ac:dyDescent="0.25">
      <c r="A78" s="49"/>
      <c r="B78" s="47" t="s">
        <v>564</v>
      </c>
      <c r="C78" s="47" t="s">
        <v>563</v>
      </c>
      <c r="D78" s="54"/>
      <c r="E78" s="55"/>
      <c r="F78" s="55"/>
      <c r="G78" s="55"/>
      <c r="H78" s="55">
        <v>85</v>
      </c>
      <c r="I78" s="55"/>
      <c r="J78" s="55"/>
      <c r="K78" s="55"/>
      <c r="L78" s="55"/>
      <c r="M78" s="55"/>
      <c r="N78" s="52">
        <v>85</v>
      </c>
      <c r="O78" s="151">
        <f t="shared" si="2"/>
        <v>85</v>
      </c>
      <c r="P78" s="142">
        <f t="shared" si="3"/>
        <v>1.79970929401639E-3</v>
      </c>
      <c r="Q78" s="143">
        <f t="shared" si="4"/>
        <v>0.179970929401639</v>
      </c>
      <c r="T78" s="119"/>
      <c r="U78" s="120">
        <f t="shared" si="7"/>
        <v>0</v>
      </c>
    </row>
    <row r="79" spans="1:21" x14ac:dyDescent="0.25">
      <c r="A79" s="49"/>
      <c r="B79" s="47" t="s">
        <v>252</v>
      </c>
      <c r="C79" s="47" t="s">
        <v>300</v>
      </c>
      <c r="D79" s="54"/>
      <c r="E79" s="55"/>
      <c r="F79" s="55"/>
      <c r="G79" s="55"/>
      <c r="H79" s="55"/>
      <c r="I79" s="55"/>
      <c r="J79" s="55"/>
      <c r="K79" s="55"/>
      <c r="L79" s="55"/>
      <c r="M79" s="55">
        <v>76</v>
      </c>
      <c r="N79" s="52">
        <v>76</v>
      </c>
      <c r="O79" s="151">
        <f t="shared" si="2"/>
        <v>76</v>
      </c>
      <c r="P79" s="142">
        <f t="shared" si="3"/>
        <v>1.6091518393558312E-3</v>
      </c>
      <c r="Q79" s="143">
        <f t="shared" si="4"/>
        <v>0.16091518393558313</v>
      </c>
      <c r="T79" s="119"/>
      <c r="U79" s="120">
        <f t="shared" si="7"/>
        <v>0</v>
      </c>
    </row>
    <row r="80" spans="1:21" x14ac:dyDescent="0.25">
      <c r="A80" s="49"/>
      <c r="B80" s="47" t="s">
        <v>843</v>
      </c>
      <c r="C80" s="47" t="s">
        <v>844</v>
      </c>
      <c r="D80" s="54"/>
      <c r="E80" s="55">
        <v>11</v>
      </c>
      <c r="F80" s="55"/>
      <c r="G80" s="55"/>
      <c r="H80" s="55"/>
      <c r="I80" s="55"/>
      <c r="J80" s="55"/>
      <c r="K80" s="55"/>
      <c r="L80" s="55"/>
      <c r="M80" s="55"/>
      <c r="N80" s="52">
        <v>11</v>
      </c>
      <c r="O80" s="151">
        <f t="shared" si="2"/>
        <v>11</v>
      </c>
      <c r="P80" s="142">
        <f t="shared" si="3"/>
        <v>2.3290355569623872E-4</v>
      </c>
      <c r="Q80" s="143">
        <f t="shared" si="4"/>
        <v>2.3290355569623871E-2</v>
      </c>
      <c r="T80" s="119"/>
      <c r="U80" s="120">
        <f t="shared" si="7"/>
        <v>0</v>
      </c>
    </row>
    <row r="81" spans="1:21" x14ac:dyDescent="0.25">
      <c r="A81" s="49"/>
      <c r="B81" s="47" t="s">
        <v>846</v>
      </c>
      <c r="C81" s="47" t="s">
        <v>847</v>
      </c>
      <c r="D81" s="54"/>
      <c r="E81" s="55">
        <v>11</v>
      </c>
      <c r="F81" s="55"/>
      <c r="G81" s="55"/>
      <c r="H81" s="55"/>
      <c r="I81" s="55"/>
      <c r="J81" s="55"/>
      <c r="K81" s="55"/>
      <c r="L81" s="55"/>
      <c r="M81" s="55"/>
      <c r="N81" s="52">
        <v>11</v>
      </c>
      <c r="O81" s="151">
        <f t="shared" si="2"/>
        <v>11</v>
      </c>
      <c r="P81" s="142">
        <f t="shared" si="3"/>
        <v>2.3290355569623872E-4</v>
      </c>
      <c r="Q81" s="143">
        <f t="shared" si="4"/>
        <v>2.3290355569623871E-2</v>
      </c>
      <c r="T81" s="119"/>
      <c r="U81" s="120">
        <f t="shared" si="7"/>
        <v>0</v>
      </c>
    </row>
    <row r="82" spans="1:21" x14ac:dyDescent="0.25">
      <c r="A82" s="47" t="s">
        <v>472</v>
      </c>
      <c r="B82" s="46"/>
      <c r="C82" s="46"/>
      <c r="D82" s="54">
        <v>7333</v>
      </c>
      <c r="E82" s="55">
        <v>12388</v>
      </c>
      <c r="F82" s="55">
        <v>5283</v>
      </c>
      <c r="G82" s="55">
        <v>11648</v>
      </c>
      <c r="H82" s="55">
        <v>1118</v>
      </c>
      <c r="I82" s="55">
        <v>74</v>
      </c>
      <c r="J82" s="55">
        <v>149</v>
      </c>
      <c r="K82" s="55">
        <v>358</v>
      </c>
      <c r="L82" s="55">
        <v>411</v>
      </c>
      <c r="M82" s="55">
        <v>1296.8499999999999</v>
      </c>
      <c r="N82" s="52">
        <v>40058.85</v>
      </c>
      <c r="O82" s="151">
        <f t="shared" si="2"/>
        <v>40058.85</v>
      </c>
      <c r="P82" s="142">
        <f t="shared" si="3"/>
        <v>0.8481680547365702</v>
      </c>
      <c r="Q82" s="143" t="str">
        <f t="shared" si="4"/>
        <v/>
      </c>
      <c r="S82" s="144"/>
      <c r="T82" s="119"/>
      <c r="U82" s="120">
        <f t="shared" si="7"/>
        <v>0</v>
      </c>
    </row>
    <row r="83" spans="1:21" x14ac:dyDescent="0.25">
      <c r="A83" s="47" t="s">
        <v>577</v>
      </c>
      <c r="B83" s="47" t="s">
        <v>225</v>
      </c>
      <c r="C83" s="47" t="s">
        <v>882</v>
      </c>
      <c r="D83" s="54"/>
      <c r="E83" s="55"/>
      <c r="F83" s="55"/>
      <c r="G83" s="55">
        <v>124</v>
      </c>
      <c r="H83" s="55">
        <v>59</v>
      </c>
      <c r="I83" s="55"/>
      <c r="J83" s="55"/>
      <c r="K83" s="55"/>
      <c r="L83" s="55"/>
      <c r="M83" s="55"/>
      <c r="N83" s="52">
        <v>183</v>
      </c>
      <c r="O83" s="151">
        <f t="shared" si="2"/>
        <v>183</v>
      </c>
      <c r="P83" s="142">
        <f t="shared" si="3"/>
        <v>3.8746682447646989E-3</v>
      </c>
      <c r="Q83" s="143">
        <f t="shared" si="4"/>
        <v>0.38746682447646991</v>
      </c>
      <c r="S83" s="144">
        <v>29637</v>
      </c>
      <c r="T83" s="119">
        <f>S83*$T$14</f>
        <v>9382.7597095046222</v>
      </c>
      <c r="U83" s="120">
        <f t="shared" si="7"/>
        <v>9382.7597095046222</v>
      </c>
    </row>
    <row r="84" spans="1:21" x14ac:dyDescent="0.25">
      <c r="A84" s="49"/>
      <c r="B84" s="47" t="s">
        <v>227</v>
      </c>
      <c r="C84" s="47" t="s">
        <v>277</v>
      </c>
      <c r="D84" s="54"/>
      <c r="E84" s="55"/>
      <c r="F84" s="55"/>
      <c r="G84" s="55">
        <v>31</v>
      </c>
      <c r="H84" s="55">
        <v>29</v>
      </c>
      <c r="I84" s="55"/>
      <c r="J84" s="55"/>
      <c r="K84" s="55"/>
      <c r="L84" s="55"/>
      <c r="M84" s="55"/>
      <c r="N84" s="52">
        <v>60</v>
      </c>
      <c r="O84" s="151">
        <f t="shared" si="2"/>
        <v>60</v>
      </c>
      <c r="P84" s="142">
        <f t="shared" si="3"/>
        <v>1.2703830310703929E-3</v>
      </c>
      <c r="Q84" s="143">
        <f t="shared" si="4"/>
        <v>0.12703830310703929</v>
      </c>
      <c r="R84" s="132">
        <f>Q84*Q$13/100</f>
        <v>6142.0051362473241</v>
      </c>
      <c r="T84" s="119"/>
      <c r="U84" s="120">
        <f t="shared" si="7"/>
        <v>6142.0051362473241</v>
      </c>
    </row>
    <row r="85" spans="1:21" x14ac:dyDescent="0.25">
      <c r="A85" s="49"/>
      <c r="B85" s="47" t="s">
        <v>230</v>
      </c>
      <c r="C85" s="47" t="s">
        <v>202</v>
      </c>
      <c r="D85" s="54"/>
      <c r="E85" s="55"/>
      <c r="F85" s="55">
        <v>17</v>
      </c>
      <c r="G85" s="55"/>
      <c r="H85" s="55"/>
      <c r="I85" s="55"/>
      <c r="J85" s="55"/>
      <c r="K85" s="55"/>
      <c r="L85" s="55"/>
      <c r="M85" s="55"/>
      <c r="N85" s="52">
        <v>17</v>
      </c>
      <c r="O85" s="151">
        <f t="shared" si="2"/>
        <v>17</v>
      </c>
      <c r="P85" s="142">
        <f t="shared" si="3"/>
        <v>3.5994185880327802E-4</v>
      </c>
      <c r="Q85" s="143">
        <f t="shared" si="4"/>
        <v>3.5994185880327802E-2</v>
      </c>
      <c r="T85" s="119"/>
      <c r="U85" s="120">
        <f t="shared" si="7"/>
        <v>0</v>
      </c>
    </row>
    <row r="86" spans="1:21" x14ac:dyDescent="0.25">
      <c r="A86" s="49"/>
      <c r="B86" s="47" t="s">
        <v>232</v>
      </c>
      <c r="C86" s="47" t="s">
        <v>428</v>
      </c>
      <c r="D86" s="54"/>
      <c r="E86" s="55"/>
      <c r="F86" s="55"/>
      <c r="G86" s="55"/>
      <c r="H86" s="55">
        <v>90</v>
      </c>
      <c r="I86" s="55"/>
      <c r="J86" s="55"/>
      <c r="K86" s="55"/>
      <c r="L86" s="55"/>
      <c r="M86" s="55"/>
      <c r="N86" s="52">
        <v>90</v>
      </c>
      <c r="O86" s="151">
        <f t="shared" si="2"/>
        <v>90</v>
      </c>
      <c r="P86" s="142">
        <f t="shared" si="3"/>
        <v>1.9055745466055895E-3</v>
      </c>
      <c r="Q86" s="143">
        <f t="shared" si="4"/>
        <v>0.19055745466055896</v>
      </c>
      <c r="R86" s="132"/>
      <c r="T86" s="119"/>
      <c r="U86" s="120">
        <f t="shared" si="7"/>
        <v>0</v>
      </c>
    </row>
    <row r="87" spans="1:21" x14ac:dyDescent="0.25">
      <c r="A87" s="49"/>
      <c r="B87" s="47" t="s">
        <v>233</v>
      </c>
      <c r="C87" s="47" t="s">
        <v>160</v>
      </c>
      <c r="D87" s="54">
        <v>12</v>
      </c>
      <c r="E87" s="55">
        <v>55</v>
      </c>
      <c r="F87" s="55"/>
      <c r="G87" s="55"/>
      <c r="H87" s="55">
        <v>64</v>
      </c>
      <c r="I87" s="55"/>
      <c r="J87" s="55"/>
      <c r="K87" s="55"/>
      <c r="L87" s="55"/>
      <c r="M87" s="55"/>
      <c r="N87" s="52">
        <v>131</v>
      </c>
      <c r="O87" s="151">
        <f t="shared" si="2"/>
        <v>131</v>
      </c>
      <c r="P87" s="142">
        <f t="shared" si="3"/>
        <v>2.7736696178370249E-3</v>
      </c>
      <c r="Q87" s="143">
        <f t="shared" si="4"/>
        <v>0.27736696178370251</v>
      </c>
      <c r="S87" s="146">
        <v>17214</v>
      </c>
      <c r="T87" s="119">
        <f t="shared" si="6"/>
        <v>5449.7697351085662</v>
      </c>
      <c r="U87" s="120">
        <f t="shared" si="7"/>
        <v>5449.7697351085662</v>
      </c>
    </row>
    <row r="88" spans="1:21" x14ac:dyDescent="0.25">
      <c r="A88" s="49"/>
      <c r="B88" s="47" t="s">
        <v>729</v>
      </c>
      <c r="C88" s="47" t="s">
        <v>732</v>
      </c>
      <c r="D88" s="54"/>
      <c r="E88" s="55"/>
      <c r="F88" s="55"/>
      <c r="G88" s="55">
        <v>62</v>
      </c>
      <c r="H88" s="55">
        <v>69</v>
      </c>
      <c r="I88" s="55"/>
      <c r="J88" s="55"/>
      <c r="K88" s="55"/>
      <c r="L88" s="55"/>
      <c r="M88" s="55">
        <v>35</v>
      </c>
      <c r="N88" s="52">
        <v>166</v>
      </c>
      <c r="O88" s="151">
        <f t="shared" si="2"/>
        <v>166</v>
      </c>
      <c r="P88" s="142">
        <f t="shared" si="3"/>
        <v>3.5147263859614205E-3</v>
      </c>
      <c r="Q88" s="143">
        <f t="shared" si="4"/>
        <v>0.35147263859614203</v>
      </c>
      <c r="S88" s="145">
        <v>68421</v>
      </c>
      <c r="T88" s="119">
        <f t="shared" si="6"/>
        <v>21661.362556399628</v>
      </c>
      <c r="U88" s="120">
        <f t="shared" si="7"/>
        <v>21661.362556399628</v>
      </c>
    </row>
    <row r="89" spans="1:21" x14ac:dyDescent="0.25">
      <c r="A89" s="49"/>
      <c r="B89" s="47" t="s">
        <v>822</v>
      </c>
      <c r="C89" s="47" t="s">
        <v>823</v>
      </c>
      <c r="D89" s="54"/>
      <c r="E89" s="55"/>
      <c r="F89" s="55"/>
      <c r="G89" s="55">
        <v>4</v>
      </c>
      <c r="H89" s="55"/>
      <c r="I89" s="55"/>
      <c r="J89" s="55"/>
      <c r="K89" s="55"/>
      <c r="L89" s="55"/>
      <c r="M89" s="55"/>
      <c r="N89" s="52">
        <v>4</v>
      </c>
      <c r="O89" s="151">
        <f t="shared" ref="O89:O102" si="8">D89+E89+F89+G89+H89+I89+J89+K89+L89+M89</f>
        <v>4</v>
      </c>
      <c r="P89" s="142">
        <f t="shared" ref="P89:P101" si="9">+$O89/$O$102</f>
        <v>8.4692202071359532E-5</v>
      </c>
      <c r="Q89" s="143">
        <f t="shared" ref="Q89:Q101" si="10">IF(EXACT(C89,""),"",P89*100)</f>
        <v>8.4692202071359537E-3</v>
      </c>
      <c r="U89" s="120">
        <f t="shared" si="7"/>
        <v>0</v>
      </c>
    </row>
    <row r="90" spans="1:21" x14ac:dyDescent="0.25">
      <c r="A90" s="49"/>
      <c r="B90" s="47" t="s">
        <v>824</v>
      </c>
      <c r="C90" s="47" t="s">
        <v>825</v>
      </c>
      <c r="D90" s="54">
        <v>17</v>
      </c>
      <c r="E90" s="55">
        <v>51</v>
      </c>
      <c r="F90" s="55"/>
      <c r="G90" s="55"/>
      <c r="H90" s="55"/>
      <c r="I90" s="55"/>
      <c r="J90" s="55"/>
      <c r="K90" s="55"/>
      <c r="L90" s="55"/>
      <c r="M90" s="55"/>
      <c r="N90" s="52">
        <v>68</v>
      </c>
      <c r="O90" s="151">
        <f t="shared" si="8"/>
        <v>68</v>
      </c>
      <c r="P90" s="142">
        <f t="shared" si="9"/>
        <v>1.4397674352131121E-3</v>
      </c>
      <c r="Q90" s="143">
        <f t="shared" si="10"/>
        <v>0.14397674352131121</v>
      </c>
      <c r="R90" s="132">
        <f>Q90*Q$13/100</f>
        <v>6960.9391544136342</v>
      </c>
      <c r="U90" s="120">
        <f t="shared" si="7"/>
        <v>6960.9391544136342</v>
      </c>
    </row>
    <row r="91" spans="1:21" x14ac:dyDescent="0.25">
      <c r="A91" s="49"/>
      <c r="B91" s="47" t="s">
        <v>887</v>
      </c>
      <c r="C91" s="47" t="s">
        <v>888</v>
      </c>
      <c r="D91" s="54"/>
      <c r="E91" s="55">
        <v>64</v>
      </c>
      <c r="F91" s="55"/>
      <c r="G91" s="55">
        <v>14</v>
      </c>
      <c r="H91" s="55">
        <v>34</v>
      </c>
      <c r="I91" s="55"/>
      <c r="J91" s="55"/>
      <c r="K91" s="55"/>
      <c r="L91" s="55"/>
      <c r="M91" s="55"/>
      <c r="N91" s="52">
        <v>112</v>
      </c>
      <c r="O91" s="151">
        <f t="shared" si="8"/>
        <v>112</v>
      </c>
      <c r="P91" s="142">
        <f t="shared" si="9"/>
        <v>2.3713816579980672E-3</v>
      </c>
      <c r="Q91" s="143">
        <f t="shared" si="10"/>
        <v>0.2371381657998067</v>
      </c>
      <c r="U91" s="120">
        <f t="shared" si="7"/>
        <v>0</v>
      </c>
    </row>
    <row r="92" spans="1:21" x14ac:dyDescent="0.25">
      <c r="A92" s="47" t="s">
        <v>578</v>
      </c>
      <c r="B92" s="46"/>
      <c r="C92" s="46"/>
      <c r="D92" s="54">
        <v>29</v>
      </c>
      <c r="E92" s="55">
        <v>170</v>
      </c>
      <c r="F92" s="55">
        <v>17</v>
      </c>
      <c r="G92" s="55">
        <v>235</v>
      </c>
      <c r="H92" s="55">
        <v>345</v>
      </c>
      <c r="I92" s="55"/>
      <c r="J92" s="55"/>
      <c r="K92" s="55"/>
      <c r="L92" s="55"/>
      <c r="M92" s="55">
        <v>35</v>
      </c>
      <c r="N92" s="52">
        <v>831</v>
      </c>
      <c r="O92" s="151">
        <f t="shared" si="8"/>
        <v>831</v>
      </c>
      <c r="P92" s="142">
        <f t="shared" si="9"/>
        <v>1.7594804980324945E-2</v>
      </c>
      <c r="Q92" s="143" t="str">
        <f t="shared" si="10"/>
        <v/>
      </c>
      <c r="U92" s="120">
        <f t="shared" si="7"/>
        <v>0</v>
      </c>
    </row>
    <row r="93" spans="1:21" x14ac:dyDescent="0.25">
      <c r="A93" s="47" t="s">
        <v>921</v>
      </c>
      <c r="B93" s="47" t="s">
        <v>235</v>
      </c>
      <c r="C93" s="47" t="s">
        <v>465</v>
      </c>
      <c r="D93" s="54"/>
      <c r="E93" s="55">
        <v>10</v>
      </c>
      <c r="F93" s="55"/>
      <c r="G93" s="55"/>
      <c r="H93" s="55"/>
      <c r="I93" s="55"/>
      <c r="J93" s="55"/>
      <c r="K93" s="55"/>
      <c r="L93" s="55"/>
      <c r="M93" s="55"/>
      <c r="N93" s="52">
        <v>10</v>
      </c>
      <c r="O93" s="151">
        <f t="shared" si="8"/>
        <v>10</v>
      </c>
      <c r="P93" s="142">
        <f t="shared" si="9"/>
        <v>2.1173050517839885E-4</v>
      </c>
      <c r="Q93" s="143">
        <f t="shared" si="10"/>
        <v>2.1173050517839884E-2</v>
      </c>
      <c r="U93" s="120">
        <f t="shared" si="7"/>
        <v>0</v>
      </c>
    </row>
    <row r="94" spans="1:21" x14ac:dyDescent="0.25">
      <c r="A94" s="49"/>
      <c r="B94" s="47" t="s">
        <v>236</v>
      </c>
      <c r="C94" s="47" t="s">
        <v>465</v>
      </c>
      <c r="D94" s="54"/>
      <c r="E94" s="55">
        <v>17</v>
      </c>
      <c r="F94" s="55"/>
      <c r="G94" s="55"/>
      <c r="H94" s="55"/>
      <c r="I94" s="55"/>
      <c r="J94" s="55"/>
      <c r="K94" s="55"/>
      <c r="L94" s="55"/>
      <c r="M94" s="55"/>
      <c r="N94" s="52">
        <v>17</v>
      </c>
      <c r="O94" s="151">
        <f t="shared" si="8"/>
        <v>17</v>
      </c>
      <c r="P94" s="142">
        <f t="shared" si="9"/>
        <v>3.5994185880327802E-4</v>
      </c>
      <c r="Q94" s="143">
        <f t="shared" si="10"/>
        <v>3.5994185880327802E-2</v>
      </c>
      <c r="U94" s="120">
        <f t="shared" si="7"/>
        <v>0</v>
      </c>
    </row>
    <row r="95" spans="1:21" x14ac:dyDescent="0.25">
      <c r="A95" s="49"/>
      <c r="B95" s="47" t="s">
        <v>239</v>
      </c>
      <c r="C95" s="47" t="s">
        <v>469</v>
      </c>
      <c r="D95" s="54"/>
      <c r="E95" s="55">
        <v>3</v>
      </c>
      <c r="F95" s="55"/>
      <c r="G95" s="55"/>
      <c r="H95" s="55"/>
      <c r="I95" s="55"/>
      <c r="J95" s="55"/>
      <c r="K95" s="55"/>
      <c r="L95" s="55"/>
      <c r="M95" s="55"/>
      <c r="N95" s="52">
        <v>3</v>
      </c>
      <c r="O95" s="151">
        <f t="shared" si="8"/>
        <v>3</v>
      </c>
      <c r="P95" s="142">
        <f t="shared" si="9"/>
        <v>6.3519151553519652E-5</v>
      </c>
      <c r="Q95" s="143">
        <f t="shared" si="10"/>
        <v>6.3519151553519653E-3</v>
      </c>
      <c r="U95" s="120">
        <f t="shared" si="7"/>
        <v>0</v>
      </c>
    </row>
    <row r="96" spans="1:21" x14ac:dyDescent="0.25">
      <c r="A96" s="49"/>
      <c r="B96" s="47" t="s">
        <v>921</v>
      </c>
      <c r="C96" s="47" t="s">
        <v>837</v>
      </c>
      <c r="D96" s="54">
        <v>0</v>
      </c>
      <c r="E96" s="55"/>
      <c r="F96" s="55"/>
      <c r="G96" s="55"/>
      <c r="H96" s="55"/>
      <c r="I96" s="55"/>
      <c r="J96" s="55"/>
      <c r="K96" s="55"/>
      <c r="L96" s="55"/>
      <c r="M96" s="55"/>
      <c r="N96" s="52">
        <v>0</v>
      </c>
      <c r="O96" s="151">
        <f t="shared" si="8"/>
        <v>0</v>
      </c>
      <c r="P96" s="142">
        <f t="shared" si="9"/>
        <v>0</v>
      </c>
      <c r="Q96" s="143">
        <f t="shared" si="10"/>
        <v>0</v>
      </c>
      <c r="U96" s="120">
        <f t="shared" si="7"/>
        <v>0</v>
      </c>
    </row>
    <row r="97" spans="1:26" x14ac:dyDescent="0.25">
      <c r="A97" s="47" t="s">
        <v>922</v>
      </c>
      <c r="B97" s="46"/>
      <c r="C97" s="46"/>
      <c r="D97" s="54">
        <v>0</v>
      </c>
      <c r="E97" s="55">
        <v>30</v>
      </c>
      <c r="F97" s="55"/>
      <c r="G97" s="55"/>
      <c r="H97" s="55"/>
      <c r="I97" s="55"/>
      <c r="J97" s="55"/>
      <c r="K97" s="55"/>
      <c r="L97" s="55"/>
      <c r="M97" s="55"/>
      <c r="N97" s="52">
        <v>30</v>
      </c>
      <c r="O97" s="151">
        <f t="shared" si="8"/>
        <v>30</v>
      </c>
      <c r="P97" s="142">
        <f t="shared" si="9"/>
        <v>6.3519151553519647E-4</v>
      </c>
      <c r="Q97" s="143" t="str">
        <f t="shared" si="10"/>
        <v/>
      </c>
      <c r="U97" s="120">
        <f t="shared" si="7"/>
        <v>0</v>
      </c>
    </row>
    <row r="98" spans="1:26" x14ac:dyDescent="0.25">
      <c r="A98" s="47" t="s">
        <v>923</v>
      </c>
      <c r="B98" s="47" t="s">
        <v>837</v>
      </c>
      <c r="C98" s="47" t="s">
        <v>923</v>
      </c>
      <c r="D98" s="54"/>
      <c r="E98" s="55"/>
      <c r="F98" s="55"/>
      <c r="G98" s="55">
        <v>17</v>
      </c>
      <c r="H98" s="55"/>
      <c r="I98" s="55"/>
      <c r="J98" s="55"/>
      <c r="K98" s="55"/>
      <c r="L98" s="55"/>
      <c r="M98" s="55"/>
      <c r="N98" s="52">
        <v>17</v>
      </c>
      <c r="O98" s="151">
        <f t="shared" si="8"/>
        <v>17</v>
      </c>
      <c r="P98" s="142">
        <f t="shared" si="9"/>
        <v>3.5994185880327802E-4</v>
      </c>
      <c r="Q98" s="143">
        <f t="shared" si="10"/>
        <v>3.5994185880327802E-2</v>
      </c>
      <c r="U98" s="120">
        <f t="shared" si="7"/>
        <v>0</v>
      </c>
    </row>
    <row r="99" spans="1:26" x14ac:dyDescent="0.25">
      <c r="A99" s="49"/>
      <c r="B99" s="47" t="s">
        <v>921</v>
      </c>
      <c r="C99" s="47" t="s">
        <v>837</v>
      </c>
      <c r="D99" s="54"/>
      <c r="E99" s="55">
        <v>31</v>
      </c>
      <c r="F99" s="55"/>
      <c r="G99" s="55"/>
      <c r="H99" s="55"/>
      <c r="I99" s="55"/>
      <c r="J99" s="55"/>
      <c r="K99" s="55"/>
      <c r="L99" s="55"/>
      <c r="M99" s="55"/>
      <c r="N99" s="52">
        <v>31</v>
      </c>
      <c r="O99" s="151">
        <f t="shared" si="8"/>
        <v>31</v>
      </c>
      <c r="P99" s="142">
        <f t="shared" si="9"/>
        <v>6.5636456605303636E-4</v>
      </c>
      <c r="Q99" s="143">
        <f t="shared" si="10"/>
        <v>6.5636456605303636E-2</v>
      </c>
      <c r="U99" s="120"/>
    </row>
    <row r="100" spans="1:26" x14ac:dyDescent="0.25">
      <c r="A100" s="49"/>
      <c r="B100" s="49"/>
      <c r="C100" s="136" t="s">
        <v>923</v>
      </c>
      <c r="D100" s="138"/>
      <c r="G100" s="17">
        <v>0</v>
      </c>
      <c r="M100" s="17"/>
      <c r="N100" s="137">
        <v>0</v>
      </c>
      <c r="O100" s="151">
        <f t="shared" si="8"/>
        <v>0</v>
      </c>
      <c r="P100" s="142">
        <f t="shared" si="9"/>
        <v>0</v>
      </c>
      <c r="Q100" s="143">
        <f t="shared" si="10"/>
        <v>0</v>
      </c>
      <c r="U100" s="120"/>
    </row>
    <row r="101" spans="1:26" x14ac:dyDescent="0.25">
      <c r="A101" s="47" t="s">
        <v>924</v>
      </c>
      <c r="B101" s="46"/>
      <c r="C101" s="46"/>
      <c r="D101" s="54"/>
      <c r="E101" s="55">
        <v>31</v>
      </c>
      <c r="F101" s="55"/>
      <c r="G101" s="55">
        <v>17</v>
      </c>
      <c r="H101" s="55"/>
      <c r="I101" s="55"/>
      <c r="J101" s="55"/>
      <c r="K101" s="55"/>
      <c r="L101" s="55"/>
      <c r="M101" s="55"/>
      <c r="N101" s="52">
        <v>48</v>
      </c>
      <c r="O101" s="151">
        <f t="shared" si="8"/>
        <v>48</v>
      </c>
      <c r="P101" s="142">
        <f t="shared" si="9"/>
        <v>1.0163064248563144E-3</v>
      </c>
      <c r="Q101" s="143" t="str">
        <f t="shared" si="10"/>
        <v/>
      </c>
      <c r="R101" s="119"/>
      <c r="S101" s="144"/>
      <c r="T101" s="119"/>
      <c r="U101" s="120"/>
    </row>
    <row r="102" spans="1:26" ht="13.8" thickBot="1" x14ac:dyDescent="0.3">
      <c r="A102" s="50" t="s">
        <v>215</v>
      </c>
      <c r="B102" s="51"/>
      <c r="C102" s="51"/>
      <c r="D102" s="56">
        <v>7769</v>
      </c>
      <c r="E102" s="57">
        <v>14151</v>
      </c>
      <c r="F102" s="57">
        <v>5757</v>
      </c>
      <c r="G102" s="57">
        <v>13094</v>
      </c>
      <c r="H102" s="57">
        <v>2883</v>
      </c>
      <c r="I102" s="57">
        <v>368</v>
      </c>
      <c r="J102" s="57">
        <v>369</v>
      </c>
      <c r="K102" s="57">
        <v>358</v>
      </c>
      <c r="L102" s="57">
        <v>411</v>
      </c>
      <c r="M102" s="57">
        <v>2069.85</v>
      </c>
      <c r="N102" s="53">
        <v>47229.85</v>
      </c>
      <c r="O102" s="151">
        <f t="shared" si="8"/>
        <v>47229.85</v>
      </c>
      <c r="P102" s="142">
        <f t="shared" ref="P102" si="11">+$N102/$N$102</f>
        <v>1</v>
      </c>
      <c r="Q102" s="143">
        <f>SUM(Q24:Q101)</f>
        <v>99.5641716078065</v>
      </c>
      <c r="R102" s="119">
        <f t="shared" ref="R102:S102" si="12">SUM(R24:R101)</f>
        <v>370379.17621333478</v>
      </c>
      <c r="S102" s="144">
        <f t="shared" si="12"/>
        <v>2128009</v>
      </c>
      <c r="T102" s="119">
        <f>SUM(T24:T101)</f>
        <v>665576.95225162478</v>
      </c>
      <c r="U102" s="163">
        <f>SUM(U16:U101)</f>
        <v>1058914.5577463931</v>
      </c>
    </row>
    <row r="103" spans="1:26" x14ac:dyDescent="0.25">
      <c r="D103"/>
      <c r="E103"/>
      <c r="F103"/>
      <c r="G103"/>
      <c r="H103"/>
      <c r="I103"/>
      <c r="J103"/>
      <c r="K103"/>
      <c r="L103"/>
      <c r="P103" s="142"/>
      <c r="T103" s="132"/>
      <c r="U103" s="162">
        <f>U102-U104</f>
        <v>1028727.4429553895</v>
      </c>
      <c r="V103" s="156" t="s">
        <v>937</v>
      </c>
      <c r="W103" s="157"/>
      <c r="X103" s="157"/>
      <c r="Y103" s="157"/>
      <c r="Z103" s="158"/>
    </row>
    <row r="104" spans="1:26" ht="13.8" thickBot="1" x14ac:dyDescent="0.3">
      <c r="U104" s="162">
        <f>U73</f>
        <v>30187.114791003652</v>
      </c>
      <c r="V104" s="159" t="s">
        <v>938</v>
      </c>
      <c r="W104" s="160"/>
      <c r="X104" s="160"/>
      <c r="Y104" s="160"/>
      <c r="Z104" s="161"/>
    </row>
  </sheetData>
  <phoneticPr fontId="1" type="noConversion"/>
  <printOptions horizontalCentered="1" verticalCentered="1"/>
  <pageMargins left="0" right="0" top="0" bottom="0" header="0" footer="0"/>
  <pageSetup paperSize="9" scale="44" orientation="landscape" horizontalDpi="1200" verticalDpi="12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8</vt:i4>
      </vt:variant>
    </vt:vector>
  </HeadingPairs>
  <TitlesOfParts>
    <vt:vector size="12" baseType="lpstr">
      <vt:lpstr>Contabilità Regolatoria</vt:lpstr>
      <vt:lpstr>Tutti i livelli B&amp;N</vt:lpstr>
      <vt:lpstr>Codifiche</vt:lpstr>
      <vt:lpstr>Riepilogo Pivot</vt:lpstr>
      <vt:lpstr>Codifiche!_FiltroDatabase</vt:lpstr>
      <vt:lpstr>Codifiche!Area_stampa</vt:lpstr>
      <vt:lpstr>'Contabilità Regolatoria'!Area_stampa</vt:lpstr>
      <vt:lpstr>'Riepilogo Pivot'!Area_stampa</vt:lpstr>
      <vt:lpstr>'Tutti i livelli B&amp;N'!Area_stampa</vt:lpstr>
      <vt:lpstr>'Contabilità Regolatoria'!Titoli_stampa</vt:lpstr>
      <vt:lpstr>'Riepilogo Pivot'!Titoli_stampa</vt:lpstr>
      <vt:lpstr>'Tutti i livelli B&amp;N'!Titoli_stampa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Architecna Engineering</dc:creator>
  <cp:lastModifiedBy>Rino Sardo</cp:lastModifiedBy>
  <cp:lastPrinted>2024-02-27T09:06:29Z</cp:lastPrinted>
  <dcterms:created xsi:type="dcterms:W3CDTF">2006-01-20T08:35:05Z</dcterms:created>
  <dcterms:modified xsi:type="dcterms:W3CDTF">2024-05-21T10:19:06Z</dcterms:modified>
</cp:coreProperties>
</file>